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szsfek\OneDrive - Waters Corporation\Documents\00_WATERS work SFekete 2021_\00_Projects\0_active\SEC DoE Method Development\App Note SEC DoE\App Note submission\"/>
    </mc:Choice>
  </mc:AlternateContent>
  <xr:revisionPtr revIDLastSave="0" documentId="13_ncr:1_{4BC32BE7-93CE-460B-BA95-53055584733E}" xr6:coauthVersionLast="47" xr6:coauthVersionMax="47" xr10:uidLastSave="{00000000-0000-0000-0000-000000000000}"/>
  <bookViews>
    <workbookView showSheetTabs="0" xWindow="-108" yWindow="-108" windowWidth="23256" windowHeight="12576" tabRatio="682" xr2:uid="{00000000-000D-0000-FFFF-FFFF00000000}"/>
  </bookViews>
  <sheets>
    <sheet name="DoE for SEC method develop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AE31" i="1"/>
  <c r="T31" i="1"/>
  <c r="I31" i="1"/>
  <c r="AE34" i="1"/>
  <c r="AE33" i="1"/>
  <c r="AE32" i="1"/>
  <c r="T34" i="1"/>
  <c r="T33" i="1"/>
  <c r="T32" i="1"/>
  <c r="I34" i="1"/>
  <c r="I33" i="1"/>
  <c r="I32" i="1"/>
  <c r="AG35" i="1"/>
  <c r="K35" i="1"/>
  <c r="AG34" i="1"/>
  <c r="AG33" i="1"/>
  <c r="AG32" i="1"/>
  <c r="R15" i="1"/>
  <c r="V35" i="1"/>
  <c r="V34" i="1"/>
  <c r="V33" i="1"/>
  <c r="V32" i="1"/>
  <c r="K34" i="1"/>
  <c r="K33" i="1"/>
  <c r="S13" i="1"/>
  <c r="S15" i="1" s="1"/>
  <c r="AC15" i="1"/>
  <c r="AJ13" i="1"/>
  <c r="AC24" i="1" s="1"/>
  <c r="AI13" i="1"/>
  <c r="AC23" i="1" s="1"/>
  <c r="AH13" i="1"/>
  <c r="AC22" i="1" s="1"/>
  <c r="AG13" i="1"/>
  <c r="AG15" i="1" s="1"/>
  <c r="AF13" i="1"/>
  <c r="AF15" i="1" s="1"/>
  <c r="AE13" i="1"/>
  <c r="AE15" i="1" s="1"/>
  <c r="AD13" i="1"/>
  <c r="AC18" i="1" s="1"/>
  <c r="AJ12" i="1"/>
  <c r="AI12" i="1"/>
  <c r="AH12" i="1"/>
  <c r="AG12" i="1"/>
  <c r="AJ11" i="1"/>
  <c r="AI11" i="1"/>
  <c r="AH11" i="1"/>
  <c r="AG11" i="1"/>
  <c r="AJ10" i="1"/>
  <c r="AI10" i="1"/>
  <c r="AH10" i="1"/>
  <c r="AG10" i="1"/>
  <c r="AJ9" i="1"/>
  <c r="AI9" i="1"/>
  <c r="AH9" i="1"/>
  <c r="AG9" i="1"/>
  <c r="AJ8" i="1"/>
  <c r="AI8" i="1"/>
  <c r="AH8" i="1"/>
  <c r="AG8" i="1"/>
  <c r="AJ7" i="1"/>
  <c r="AI7" i="1"/>
  <c r="AH7" i="1"/>
  <c r="AG7" i="1"/>
  <c r="AJ6" i="1"/>
  <c r="AI6" i="1"/>
  <c r="AH6" i="1"/>
  <c r="AG6" i="1"/>
  <c r="AJ5" i="1"/>
  <c r="AI5" i="1"/>
  <c r="AH5" i="1"/>
  <c r="AG5" i="1"/>
  <c r="Y13" i="1"/>
  <c r="Y15" i="1" s="1"/>
  <c r="X13" i="1"/>
  <c r="X15" i="1" s="1"/>
  <c r="W13" i="1"/>
  <c r="W15" i="1" s="1"/>
  <c r="V13" i="1"/>
  <c r="R21" i="1" s="1"/>
  <c r="U13" i="1"/>
  <c r="R20" i="1" s="1"/>
  <c r="T13" i="1"/>
  <c r="R19" i="1" s="1"/>
  <c r="Y12" i="1"/>
  <c r="X12" i="1"/>
  <c r="W12" i="1"/>
  <c r="V12" i="1"/>
  <c r="Y11" i="1"/>
  <c r="X11" i="1"/>
  <c r="W11" i="1"/>
  <c r="V11" i="1"/>
  <c r="Y10" i="1"/>
  <c r="X10" i="1"/>
  <c r="W10" i="1"/>
  <c r="V10" i="1"/>
  <c r="Y9" i="1"/>
  <c r="X9" i="1"/>
  <c r="W9" i="1"/>
  <c r="V9" i="1"/>
  <c r="Y8" i="1"/>
  <c r="X8" i="1"/>
  <c r="W8" i="1"/>
  <c r="V8" i="1"/>
  <c r="Y7" i="1"/>
  <c r="X7" i="1"/>
  <c r="W7" i="1"/>
  <c r="V7" i="1"/>
  <c r="Y6" i="1"/>
  <c r="X6" i="1"/>
  <c r="W6" i="1"/>
  <c r="V6" i="1"/>
  <c r="Y5" i="1"/>
  <c r="X5" i="1"/>
  <c r="W5" i="1"/>
  <c r="V5" i="1"/>
  <c r="F18" i="1"/>
  <c r="Q18" i="1" s="1"/>
  <c r="AB18" i="1" s="1"/>
  <c r="F20" i="1"/>
  <c r="Q20" i="1" s="1"/>
  <c r="AB20" i="1" s="1"/>
  <c r="F19" i="1"/>
  <c r="Q19" i="1" s="1"/>
  <c r="AB19" i="1" s="1"/>
  <c r="G15" i="1"/>
  <c r="N13" i="1"/>
  <c r="G24" i="1" s="1"/>
  <c r="M13" i="1"/>
  <c r="M15" i="1" s="1"/>
  <c r="L13" i="1"/>
  <c r="L15" i="1" s="1"/>
  <c r="K13" i="1"/>
  <c r="G21" i="1" s="1"/>
  <c r="J13" i="1"/>
  <c r="G20" i="1" s="1"/>
  <c r="I13" i="1"/>
  <c r="I15" i="1" s="1"/>
  <c r="H13" i="1"/>
  <c r="H15" i="1" s="1"/>
  <c r="N6" i="1"/>
  <c r="N7" i="1"/>
  <c r="N8" i="1"/>
  <c r="N9" i="1"/>
  <c r="N10" i="1"/>
  <c r="N11" i="1"/>
  <c r="N12" i="1"/>
  <c r="N5" i="1"/>
  <c r="M6" i="1"/>
  <c r="M7" i="1"/>
  <c r="M8" i="1"/>
  <c r="M9" i="1"/>
  <c r="M10" i="1"/>
  <c r="M11" i="1"/>
  <c r="M12" i="1"/>
  <c r="M5" i="1"/>
  <c r="L6" i="1"/>
  <c r="L7" i="1"/>
  <c r="L8" i="1"/>
  <c r="L9" i="1"/>
  <c r="L10" i="1"/>
  <c r="L11" i="1"/>
  <c r="L12" i="1"/>
  <c r="L5" i="1"/>
  <c r="K6" i="1"/>
  <c r="K7" i="1"/>
  <c r="K8" i="1"/>
  <c r="K9" i="1"/>
  <c r="K10" i="1"/>
  <c r="K11" i="1"/>
  <c r="K12" i="1"/>
  <c r="K5" i="1"/>
  <c r="G22" i="1" l="1"/>
  <c r="G18" i="1"/>
  <c r="G19" i="1"/>
  <c r="G23" i="1"/>
  <c r="R18" i="1"/>
  <c r="AD15" i="1"/>
  <c r="AI15" i="1"/>
  <c r="AJ15" i="1"/>
  <c r="AC19" i="1"/>
  <c r="N15" i="1"/>
  <c r="U15" i="1"/>
  <c r="T15" i="1"/>
  <c r="J15" i="1"/>
  <c r="V15" i="1"/>
  <c r="AH15" i="1"/>
  <c r="K15" i="1"/>
  <c r="AC20" i="1"/>
  <c r="AC21" i="1"/>
  <c r="R23" i="1"/>
  <c r="R22" i="1"/>
  <c r="R24" i="1"/>
  <c r="AH35" i="1" l="1"/>
  <c r="W35" i="1"/>
  <c r="L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Szabolcs Fekete</author>
  </authors>
  <commentList>
    <comment ref="A2" authorId="0" shapeId="0" xr:uid="{18528405-D6BB-45D3-9102-EFB93C75DED0}">
      <text>
        <r>
          <rPr>
            <sz val="9"/>
            <color indexed="81"/>
            <rFont val="Tahoma"/>
            <family val="2"/>
          </rPr>
          <t>Fill the yellow lines for information</t>
        </r>
      </text>
    </comment>
    <comment ref="F3" authorId="0" shapeId="0" xr:uid="{89BD616F-EF1F-42B7-A46B-6C02BB3E3579}">
      <text>
        <r>
          <rPr>
            <b/>
            <sz val="9"/>
            <color indexed="81"/>
            <rFont val="Tahoma"/>
            <family val="2"/>
          </rPr>
          <t>Fill the yellow cells: experimentally measured resolution values!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" authorId="0" shapeId="0" xr:uid="{1F4EF9EE-DB97-4622-B7FD-0015A02A6D15}">
      <text>
        <r>
          <rPr>
            <b/>
            <sz val="9"/>
            <color indexed="81"/>
            <rFont val="Tahoma"/>
            <family val="2"/>
          </rPr>
          <t>Fill the yellow cells: experimentally measured HMWs%</t>
        </r>
      </text>
    </comment>
    <comment ref="AB3" authorId="0" shapeId="0" xr:uid="{5AC3FFA1-767A-4E47-887B-C0E19C004F92}">
      <text>
        <r>
          <rPr>
            <b/>
            <sz val="9"/>
            <color indexed="81"/>
            <rFont val="Tahoma"/>
            <family val="2"/>
          </rPr>
          <t>Fill the yellow cells: measured peak width data (min)</t>
        </r>
      </text>
    </comment>
    <comment ref="A8" authorId="0" shapeId="0" xr:uid="{BEDE1D77-35D2-4351-AC38-8D48FFA979CF}">
      <text>
        <r>
          <rPr>
            <sz val="9"/>
            <color indexed="81"/>
            <rFont val="Tahoma"/>
            <family val="2"/>
          </rPr>
          <t>Fill the yellow cells: provide factor names and values!</t>
        </r>
      </text>
    </comment>
    <comment ref="F30" authorId="0" shapeId="0" xr:uid="{9BF121E9-9112-41DF-84D6-24745988D8FE}">
      <text>
        <r>
          <rPr>
            <sz val="9"/>
            <color indexed="81"/>
            <rFont val="Tahoma"/>
            <family val="2"/>
          </rPr>
          <t xml:space="preserve">Fill the yellow cells to predict Rs, HMWs and peak width. Indicate the values of the three factors corresponding to a selected working point.
</t>
        </r>
      </text>
    </comment>
  </commentList>
</comments>
</file>

<file path=xl/sharedStrings.xml><?xml version="1.0" encoding="utf-8"?>
<sst xmlns="http://schemas.openxmlformats.org/spreadsheetml/2006/main" count="113" uniqueCount="55">
  <si>
    <t>column:</t>
  </si>
  <si>
    <t>mobile phase:</t>
  </si>
  <si>
    <t>PBS buffer + MeOH</t>
  </si>
  <si>
    <t>flow rate:</t>
  </si>
  <si>
    <t>0.3 mL/min</t>
  </si>
  <si>
    <t>system:</t>
  </si>
  <si>
    <t>MeOH (%)</t>
  </si>
  <si>
    <t>evaluation</t>
  </si>
  <si>
    <t>num. of exp.</t>
  </si>
  <si>
    <t>levels</t>
  </si>
  <si>
    <t>h</t>
  </si>
  <si>
    <t>PBS - MeOH</t>
  </si>
  <si>
    <t>MeOH - T</t>
  </si>
  <si>
    <t>PBS -T</t>
  </si>
  <si>
    <t>PBS - MeOH - T</t>
  </si>
  <si>
    <t>RESOLUTION</t>
  </si>
  <si>
    <t>HMWs %</t>
  </si>
  <si>
    <t>PBS (conc)</t>
  </si>
  <si>
    <t>Rs</t>
  </si>
  <si>
    <t>x</t>
  </si>
  <si>
    <t>z</t>
  </si>
  <si>
    <t>Pareto plot</t>
  </si>
  <si>
    <t xml:space="preserve">Pareto plot </t>
  </si>
  <si>
    <t>COMMENTS</t>
  </si>
  <si>
    <t>FACTORS</t>
  </si>
  <si>
    <t>MONOMER PEAK WIDTH (half height, min)</t>
  </si>
  <si>
    <t>w 1/2 (min)</t>
  </si>
  <si>
    <t>PLANNING MATRIXES AND PARETO CHARTS</t>
  </si>
  <si>
    <t>PREDICTION</t>
  </si>
  <si>
    <t>values</t>
  </si>
  <si>
    <t>H-Class (quaternary) bio</t>
  </si>
  <si>
    <t>T (C°)</t>
  </si>
  <si>
    <r>
      <t>x</t>
    </r>
    <r>
      <rPr>
        <i/>
        <vertAlign val="subscript"/>
        <sz val="11"/>
        <color theme="1"/>
        <rFont val="Arial Nova Cond"/>
        <family val="2"/>
      </rPr>
      <t>0</t>
    </r>
  </si>
  <si>
    <r>
      <t>x</t>
    </r>
    <r>
      <rPr>
        <i/>
        <vertAlign val="subscript"/>
        <sz val="11"/>
        <color theme="1"/>
        <rFont val="Arial Nova Cond"/>
        <family val="2"/>
      </rPr>
      <t>1</t>
    </r>
  </si>
  <si>
    <r>
      <t>x</t>
    </r>
    <r>
      <rPr>
        <i/>
        <vertAlign val="subscript"/>
        <sz val="11"/>
        <color theme="1"/>
        <rFont val="Arial Nova Cond"/>
        <family val="2"/>
      </rPr>
      <t>2</t>
    </r>
  </si>
  <si>
    <r>
      <t>x</t>
    </r>
    <r>
      <rPr>
        <i/>
        <vertAlign val="subscript"/>
        <sz val="11"/>
        <color theme="1"/>
        <rFont val="Arial Nova Cond"/>
        <family val="2"/>
      </rPr>
      <t>3</t>
    </r>
  </si>
  <si>
    <r>
      <t>x</t>
    </r>
    <r>
      <rPr>
        <i/>
        <vertAlign val="subscript"/>
        <sz val="11"/>
        <color theme="1"/>
        <rFont val="Arial Nova Cond"/>
        <family val="2"/>
      </rPr>
      <t>1</t>
    </r>
    <r>
      <rPr>
        <i/>
        <sz val="11"/>
        <color theme="1"/>
        <rFont val="Arial Nova Cond"/>
        <family val="2"/>
      </rPr>
      <t>x</t>
    </r>
    <r>
      <rPr>
        <i/>
        <vertAlign val="subscript"/>
        <sz val="11"/>
        <color theme="1"/>
        <rFont val="Arial Nova Cond"/>
        <family val="2"/>
      </rPr>
      <t>2</t>
    </r>
  </si>
  <si>
    <r>
      <t>x</t>
    </r>
    <r>
      <rPr>
        <i/>
        <vertAlign val="subscript"/>
        <sz val="11"/>
        <color theme="1"/>
        <rFont val="Arial Nova Cond"/>
        <family val="2"/>
      </rPr>
      <t>2</t>
    </r>
    <r>
      <rPr>
        <i/>
        <sz val="11"/>
        <color theme="1"/>
        <rFont val="Arial Nova Cond"/>
        <family val="2"/>
      </rPr>
      <t>x</t>
    </r>
    <r>
      <rPr>
        <i/>
        <vertAlign val="subscript"/>
        <sz val="11"/>
        <color theme="1"/>
        <rFont val="Arial Nova Cond"/>
        <family val="2"/>
      </rPr>
      <t>3</t>
    </r>
  </si>
  <si>
    <r>
      <t>x</t>
    </r>
    <r>
      <rPr>
        <i/>
        <vertAlign val="subscript"/>
        <sz val="11"/>
        <color theme="1"/>
        <rFont val="Arial Nova Cond"/>
        <family val="2"/>
      </rPr>
      <t>1</t>
    </r>
    <r>
      <rPr>
        <i/>
        <sz val="11"/>
        <color theme="1"/>
        <rFont val="Arial Nova Cond"/>
        <family val="2"/>
      </rPr>
      <t>x</t>
    </r>
    <r>
      <rPr>
        <i/>
        <vertAlign val="subscript"/>
        <sz val="11"/>
        <color theme="1"/>
        <rFont val="Arial Nova Cond"/>
        <family val="2"/>
      </rPr>
      <t>3</t>
    </r>
  </si>
  <si>
    <r>
      <t>x</t>
    </r>
    <r>
      <rPr>
        <i/>
        <vertAlign val="subscript"/>
        <sz val="11"/>
        <color theme="1"/>
        <rFont val="Arial Nova Cond"/>
        <family val="2"/>
      </rPr>
      <t>1</t>
    </r>
    <r>
      <rPr>
        <i/>
        <sz val="11"/>
        <color theme="1"/>
        <rFont val="Arial Nova Cond"/>
        <family val="2"/>
      </rPr>
      <t>x</t>
    </r>
    <r>
      <rPr>
        <i/>
        <vertAlign val="subscript"/>
        <sz val="11"/>
        <color theme="1"/>
        <rFont val="Arial Nova Cond"/>
        <family val="2"/>
      </rPr>
      <t>2</t>
    </r>
    <r>
      <rPr>
        <i/>
        <sz val="11"/>
        <color theme="1"/>
        <rFont val="Arial Nova Cond"/>
        <family val="2"/>
      </rPr>
      <t>x</t>
    </r>
    <r>
      <rPr>
        <i/>
        <vertAlign val="subscript"/>
        <sz val="11"/>
        <color theme="1"/>
        <rFont val="Arial Nova Cond"/>
        <family val="2"/>
      </rPr>
      <t>3</t>
    </r>
  </si>
  <si>
    <r>
      <t>h</t>
    </r>
    <r>
      <rPr>
        <i/>
        <vertAlign val="subscript"/>
        <sz val="11"/>
        <color theme="1"/>
        <rFont val="Arial Nova Cond"/>
        <family val="2"/>
      </rPr>
      <t>j</t>
    </r>
  </si>
  <si>
    <r>
      <t>b</t>
    </r>
    <r>
      <rPr>
        <i/>
        <vertAlign val="subscript"/>
        <sz val="11"/>
        <color theme="1"/>
        <rFont val="Arial Nova Cond"/>
        <family val="2"/>
      </rPr>
      <t>0</t>
    </r>
  </si>
  <si>
    <r>
      <t>b</t>
    </r>
    <r>
      <rPr>
        <i/>
        <vertAlign val="subscript"/>
        <sz val="11"/>
        <color theme="1"/>
        <rFont val="Arial Nova Cond"/>
        <family val="2"/>
      </rPr>
      <t>1</t>
    </r>
  </si>
  <si>
    <r>
      <t>b</t>
    </r>
    <r>
      <rPr>
        <i/>
        <vertAlign val="subscript"/>
        <sz val="11"/>
        <color theme="1"/>
        <rFont val="Arial Nova Cond"/>
        <family val="2"/>
      </rPr>
      <t>2</t>
    </r>
  </si>
  <si>
    <r>
      <t>b</t>
    </r>
    <r>
      <rPr>
        <i/>
        <vertAlign val="subscript"/>
        <sz val="11"/>
        <color theme="1"/>
        <rFont val="Arial Nova Cond"/>
        <family val="2"/>
      </rPr>
      <t>3</t>
    </r>
  </si>
  <si>
    <r>
      <t>b</t>
    </r>
    <r>
      <rPr>
        <i/>
        <vertAlign val="subscript"/>
        <sz val="11"/>
        <color theme="1"/>
        <rFont val="Arial Nova Cond"/>
        <family val="2"/>
      </rPr>
      <t>12</t>
    </r>
  </si>
  <si>
    <r>
      <t>b</t>
    </r>
    <r>
      <rPr>
        <i/>
        <vertAlign val="subscript"/>
        <sz val="11"/>
        <color theme="1"/>
        <rFont val="Arial Nova Cond"/>
        <family val="2"/>
      </rPr>
      <t>23</t>
    </r>
  </si>
  <si>
    <r>
      <t>b</t>
    </r>
    <r>
      <rPr>
        <i/>
        <vertAlign val="subscript"/>
        <sz val="11"/>
        <color theme="1"/>
        <rFont val="Arial Nova Cond"/>
        <family val="2"/>
      </rPr>
      <t>13</t>
    </r>
  </si>
  <si>
    <r>
      <t>b</t>
    </r>
    <r>
      <rPr>
        <i/>
        <vertAlign val="subscript"/>
        <sz val="11"/>
        <color theme="1"/>
        <rFont val="Arial Nova Cond"/>
        <family val="2"/>
      </rPr>
      <t>123</t>
    </r>
  </si>
  <si>
    <t xml:space="preserve">XBridge Premier Protein SEC </t>
  </si>
  <si>
    <r>
      <t>x</t>
    </r>
    <r>
      <rPr>
        <b/>
        <vertAlign val="subscript"/>
        <sz val="11"/>
        <color theme="1"/>
        <rFont val="Arial Nova Cond"/>
        <family val="2"/>
      </rPr>
      <t>1</t>
    </r>
  </si>
  <si>
    <r>
      <t>x</t>
    </r>
    <r>
      <rPr>
        <b/>
        <vertAlign val="subscript"/>
        <sz val="11"/>
        <color theme="1"/>
        <rFont val="Arial Nova Cond"/>
        <family val="2"/>
      </rPr>
      <t>2</t>
    </r>
  </si>
  <si>
    <r>
      <t>x</t>
    </r>
    <r>
      <rPr>
        <b/>
        <vertAlign val="subscript"/>
        <sz val="11"/>
        <color theme="1"/>
        <rFont val="Arial Nova Cond"/>
        <family val="2"/>
      </rPr>
      <t>3</t>
    </r>
  </si>
  <si>
    <t>FILL THE YELLOW CELLS</t>
  </si>
  <si>
    <t>SEC DoE template for method development/scouting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</si>
</sst>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0"/>
      <name val="Arial Nova Cond"/>
      <family val="2"/>
    </font>
    <font>
      <sz val="11"/>
      <color theme="1"/>
      <name val="Arial Nova Cond"/>
      <family val="2"/>
    </font>
    <font>
      <sz val="10"/>
      <color theme="1"/>
      <name val="Arial Nova Cond"/>
      <family val="2"/>
    </font>
    <font>
      <b/>
      <sz val="11"/>
      <color theme="0"/>
      <name val="Arial Nova Cond"/>
      <family val="2"/>
    </font>
    <font>
      <i/>
      <sz val="11"/>
      <color theme="1"/>
      <name val="Arial Nova Cond"/>
      <family val="2"/>
    </font>
    <font>
      <i/>
      <vertAlign val="subscript"/>
      <sz val="11"/>
      <color theme="1"/>
      <name val="Arial Nova Cond"/>
      <family val="2"/>
    </font>
    <font>
      <b/>
      <sz val="11"/>
      <color theme="1"/>
      <name val="Arial Nova Cond"/>
      <family val="2"/>
    </font>
    <font>
      <b/>
      <vertAlign val="subscript"/>
      <sz val="11"/>
      <color theme="1"/>
      <name val="Arial Nova Cond"/>
      <family val="2"/>
    </font>
    <font>
      <b/>
      <sz val="14"/>
      <name val="Arial Nova Cond"/>
      <family val="2"/>
    </font>
    <font>
      <b/>
      <sz val="14"/>
      <color theme="0"/>
      <name val="Arial Nova Cond"/>
      <family val="2"/>
    </font>
    <font>
      <sz val="14"/>
      <color theme="1"/>
      <name val="Arial Nova Cond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5"/>
      <name val="Arial Black"/>
      <family val="2"/>
    </font>
    <font>
      <b/>
      <sz val="20"/>
      <color theme="5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2" borderId="19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2" borderId="24" xfId="0" applyFont="1" applyFill="1" applyBorder="1" applyProtection="1">
      <protection locked="0"/>
    </xf>
    <xf numFmtId="0" fontId="8" fillId="2" borderId="18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8" fillId="2" borderId="15" xfId="0" applyFont="1" applyFill="1" applyBorder="1" applyAlignment="1" applyProtection="1">
      <alignment horizontal="center"/>
      <protection locked="0"/>
    </xf>
    <xf numFmtId="0" fontId="8" fillId="2" borderId="16" xfId="0" applyFont="1" applyFill="1" applyBorder="1" applyAlignment="1" applyProtection="1">
      <alignment horizontal="center"/>
      <protection locked="0"/>
    </xf>
    <xf numFmtId="0" fontId="3" fillId="2" borderId="26" xfId="0" applyFont="1" applyFill="1" applyBorder="1" applyAlignment="1" applyProtection="1">
      <alignment horizontal="center"/>
      <protection locked="0"/>
    </xf>
    <xf numFmtId="0" fontId="3" fillId="2" borderId="27" xfId="0" applyFont="1" applyFill="1" applyBorder="1" applyAlignment="1" applyProtection="1">
      <alignment horizontal="center"/>
      <protection locked="0"/>
    </xf>
    <xf numFmtId="0" fontId="3" fillId="2" borderId="28" xfId="0" applyFont="1" applyFill="1" applyBorder="1" applyAlignment="1" applyProtection="1">
      <alignment horizontal="center"/>
      <protection locked="0"/>
    </xf>
    <xf numFmtId="1" fontId="3" fillId="2" borderId="28" xfId="0" applyNumberFormat="1" applyFont="1" applyFill="1" applyBorder="1" applyAlignment="1" applyProtection="1">
      <alignment horizontal="center"/>
      <protection locked="0"/>
    </xf>
    <xf numFmtId="0" fontId="15" fillId="8" borderId="6" xfId="0" applyFont="1" applyFill="1" applyBorder="1" applyAlignment="1" applyProtection="1">
      <alignment horizontal="center" vertical="center"/>
    </xf>
    <xf numFmtId="0" fontId="0" fillId="8" borderId="0" xfId="0" applyFill="1" applyProtection="1"/>
    <xf numFmtId="0" fontId="16" fillId="8" borderId="6" xfId="0" applyFont="1" applyFill="1" applyBorder="1" applyAlignment="1" applyProtection="1">
      <alignment horizontal="center" vertical="center"/>
    </xf>
    <xf numFmtId="0" fontId="2" fillId="7" borderId="1" xfId="0" applyFont="1" applyFill="1" applyBorder="1" applyAlignment="1" applyProtection="1">
      <alignment horizontal="center"/>
    </xf>
    <xf numFmtId="0" fontId="2" fillId="7" borderId="2" xfId="0" applyFont="1" applyFill="1" applyBorder="1" applyAlignment="1" applyProtection="1">
      <alignment horizontal="center"/>
    </xf>
    <xf numFmtId="0" fontId="2" fillId="7" borderId="17" xfId="0" applyFont="1" applyFill="1" applyBorder="1" applyAlignment="1" applyProtection="1">
      <alignment horizontal="center"/>
    </xf>
    <xf numFmtId="0" fontId="3" fillId="8" borderId="0" xfId="0" applyFont="1" applyFill="1" applyProtection="1"/>
    <xf numFmtId="0" fontId="0" fillId="0" borderId="0" xfId="0" applyProtection="1"/>
    <xf numFmtId="0" fontId="3" fillId="8" borderId="3" xfId="0" applyFont="1" applyFill="1" applyBorder="1" applyProtection="1"/>
    <xf numFmtId="0" fontId="4" fillId="2" borderId="13" xfId="0" applyFont="1" applyFill="1" applyBorder="1" applyProtection="1"/>
    <xf numFmtId="0" fontId="4" fillId="2" borderId="23" xfId="0" applyFont="1" applyFill="1" applyBorder="1" applyProtection="1"/>
    <xf numFmtId="0" fontId="5" fillId="4" borderId="3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/>
    </xf>
    <xf numFmtId="0" fontId="3" fillId="8" borderId="0" xfId="0" applyFont="1" applyFill="1" applyBorder="1" applyProtection="1"/>
    <xf numFmtId="0" fontId="5" fillId="5" borderId="0" xfId="0" applyFont="1" applyFill="1" applyBorder="1" applyAlignment="1" applyProtection="1">
      <alignment horizontal="center"/>
    </xf>
    <xf numFmtId="0" fontId="5" fillId="6" borderId="0" xfId="0" applyFont="1" applyFill="1" applyBorder="1" applyAlignment="1" applyProtection="1">
      <alignment horizontal="center"/>
    </xf>
    <xf numFmtId="0" fontId="5" fillId="6" borderId="4" xfId="0" applyFont="1" applyFill="1" applyBorder="1" applyAlignment="1" applyProtection="1">
      <alignment horizontal="center"/>
    </xf>
    <xf numFmtId="0" fontId="4" fillId="2" borderId="0" xfId="0" applyFont="1" applyFill="1" applyBorder="1" applyProtection="1"/>
    <xf numFmtId="0" fontId="4" fillId="2" borderId="4" xfId="0" applyFont="1" applyFill="1" applyBorder="1" applyProtection="1"/>
    <xf numFmtId="0" fontId="3" fillId="8" borderId="1" xfId="0" applyFont="1" applyFill="1" applyBorder="1" applyAlignment="1" applyProtection="1">
      <alignment horizontal="center"/>
    </xf>
    <xf numFmtId="0" fontId="6" fillId="8" borderId="2" xfId="0" applyFont="1" applyFill="1" applyBorder="1" applyAlignment="1" applyProtection="1">
      <alignment horizontal="center"/>
    </xf>
    <xf numFmtId="0" fontId="8" fillId="0" borderId="14" xfId="0" applyFont="1" applyBorder="1" applyAlignment="1" applyProtection="1">
      <alignment horizontal="center"/>
    </xf>
    <xf numFmtId="0" fontId="3" fillId="8" borderId="3" xfId="0" applyFont="1" applyFill="1" applyBorder="1" applyAlignment="1" applyProtection="1">
      <alignment horizontal="center"/>
    </xf>
    <xf numFmtId="0" fontId="3" fillId="8" borderId="0" xfId="0" applyFont="1" applyFill="1" applyBorder="1" applyAlignment="1" applyProtection="1">
      <alignment horizontal="center"/>
    </xf>
    <xf numFmtId="0" fontId="3" fillId="8" borderId="5" xfId="0" applyFont="1" applyFill="1" applyBorder="1" applyProtection="1"/>
    <xf numFmtId="0" fontId="4" fillId="2" borderId="6" xfId="0" applyFont="1" applyFill="1" applyBorder="1" applyProtection="1"/>
    <xf numFmtId="0" fontId="4" fillId="2" borderId="7" xfId="0" applyFont="1" applyFill="1" applyBorder="1" applyProtection="1"/>
    <xf numFmtId="0" fontId="8" fillId="8" borderId="3" xfId="0" applyFont="1" applyFill="1" applyBorder="1" applyAlignment="1" applyProtection="1">
      <alignment horizontal="center"/>
    </xf>
    <xf numFmtId="0" fontId="3" fillId="8" borderId="0" xfId="0" applyFont="1" applyFill="1" applyBorder="1" applyAlignment="1" applyProtection="1">
      <alignment horizontal="center"/>
    </xf>
    <xf numFmtId="0" fontId="3" fillId="8" borderId="4" xfId="0" applyFont="1" applyFill="1" applyBorder="1" applyAlignment="1" applyProtection="1">
      <alignment horizontal="center"/>
    </xf>
    <xf numFmtId="0" fontId="3" fillId="8" borderId="4" xfId="0" applyFont="1" applyFill="1" applyBorder="1" applyAlignment="1" applyProtection="1">
      <alignment horizontal="center"/>
    </xf>
    <xf numFmtId="0" fontId="3" fillId="8" borderId="29" xfId="0" applyFont="1" applyFill="1" applyBorder="1" applyProtection="1"/>
    <xf numFmtId="0" fontId="3" fillId="8" borderId="11" xfId="0" applyFont="1" applyFill="1" applyBorder="1" applyProtection="1"/>
    <xf numFmtId="0" fontId="3" fillId="8" borderId="25" xfId="0" applyFont="1" applyFill="1" applyBorder="1" applyProtection="1"/>
    <xf numFmtId="0" fontId="6" fillId="8" borderId="3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/>
    </xf>
    <xf numFmtId="164" fontId="3" fillId="8" borderId="0" xfId="0" applyNumberFormat="1" applyFont="1" applyFill="1" applyBorder="1" applyAlignment="1" applyProtection="1">
      <alignment horizontal="center"/>
    </xf>
    <xf numFmtId="0" fontId="6" fillId="8" borderId="3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/>
    </xf>
    <xf numFmtId="0" fontId="3" fillId="8" borderId="5" xfId="0" applyFont="1" applyFill="1" applyBorder="1" applyAlignment="1" applyProtection="1">
      <alignment horizontal="center"/>
    </xf>
    <xf numFmtId="0" fontId="3" fillId="8" borderId="6" xfId="0" applyFont="1" applyFill="1" applyBorder="1" applyAlignment="1" applyProtection="1">
      <alignment horizontal="center"/>
    </xf>
    <xf numFmtId="164" fontId="3" fillId="8" borderId="6" xfId="0" applyNumberFormat="1" applyFont="1" applyFill="1" applyBorder="1" applyAlignment="1" applyProtection="1">
      <alignment horizontal="center"/>
    </xf>
    <xf numFmtId="0" fontId="3" fillId="8" borderId="7" xfId="0" applyFont="1" applyFill="1" applyBorder="1" applyAlignment="1" applyProtection="1">
      <alignment horizontal="center"/>
    </xf>
    <xf numFmtId="0" fontId="3" fillId="8" borderId="8" xfId="0" applyFont="1" applyFill="1" applyBorder="1" applyProtection="1"/>
    <xf numFmtId="0" fontId="3" fillId="8" borderId="9" xfId="0" applyFont="1" applyFill="1" applyBorder="1" applyProtection="1"/>
    <xf numFmtId="0" fontId="3" fillId="8" borderId="10" xfId="0" applyFont="1" applyFill="1" applyBorder="1" applyProtection="1"/>
    <xf numFmtId="0" fontId="3" fillId="8" borderId="4" xfId="0" applyFont="1" applyFill="1" applyBorder="1" applyProtection="1"/>
    <xf numFmtId="164" fontId="3" fillId="8" borderId="0" xfId="0" applyNumberFormat="1" applyFont="1" applyFill="1" applyBorder="1" applyProtection="1"/>
    <xf numFmtId="0" fontId="3" fillId="8" borderId="6" xfId="0" applyFont="1" applyFill="1" applyBorder="1" applyProtection="1"/>
    <xf numFmtId="0" fontId="3" fillId="8" borderId="7" xfId="0" applyFont="1" applyFill="1" applyBorder="1" applyProtection="1"/>
    <xf numFmtId="0" fontId="2" fillId="7" borderId="8" xfId="0" applyFont="1" applyFill="1" applyBorder="1" applyAlignment="1" applyProtection="1">
      <alignment horizontal="center"/>
    </xf>
    <xf numFmtId="0" fontId="2" fillId="7" borderId="9" xfId="0" applyFont="1" applyFill="1" applyBorder="1" applyAlignment="1" applyProtection="1">
      <alignment horizontal="center"/>
    </xf>
    <xf numFmtId="0" fontId="2" fillId="7" borderId="10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left"/>
    </xf>
    <xf numFmtId="0" fontId="3" fillId="8" borderId="2" xfId="0" applyFont="1" applyFill="1" applyBorder="1" applyAlignment="1" applyProtection="1">
      <alignment horizontal="left"/>
    </xf>
    <xf numFmtId="0" fontId="3" fillId="8" borderId="2" xfId="0" applyFont="1" applyFill="1" applyBorder="1" applyProtection="1"/>
    <xf numFmtId="0" fontId="8" fillId="8" borderId="2" xfId="0" applyFont="1" applyFill="1" applyBorder="1" applyAlignment="1" applyProtection="1">
      <alignment horizontal="right"/>
    </xf>
    <xf numFmtId="0" fontId="3" fillId="8" borderId="17" xfId="0" applyFont="1" applyFill="1" applyBorder="1" applyProtection="1"/>
    <xf numFmtId="0" fontId="3" fillId="8" borderId="0" xfId="0" applyFont="1" applyFill="1" applyBorder="1" applyAlignment="1" applyProtection="1">
      <alignment horizontal="right"/>
    </xf>
    <xf numFmtId="0" fontId="10" fillId="8" borderId="6" xfId="0" applyFont="1" applyFill="1" applyBorder="1" applyAlignment="1" applyProtection="1">
      <alignment horizontal="right"/>
    </xf>
    <xf numFmtId="2" fontId="11" fillId="3" borderId="12" xfId="0" applyNumberFormat="1" applyFon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164" fontId="11" fillId="3" borderId="12" xfId="0" applyNumberFormat="1" applyFont="1" applyFill="1" applyBorder="1" applyAlignment="1" applyProtection="1">
      <alignment horizontal="center"/>
    </xf>
    <xf numFmtId="0" fontId="0" fillId="8" borderId="0" xfId="0" applyFill="1" applyBorder="1" applyProtection="1"/>
    <xf numFmtId="0" fontId="0" fillId="8" borderId="0" xfId="0" applyFill="1" applyBorder="1" applyAlignment="1" applyProtection="1">
      <alignment horizontal="center"/>
    </xf>
    <xf numFmtId="0" fontId="1" fillId="8" borderId="0" xfId="0" applyFont="1" applyFill="1" applyBorder="1" applyProtection="1"/>
    <xf numFmtId="0" fontId="0" fillId="8" borderId="0" xfId="0" applyFill="1" applyBorder="1" applyAlignment="1" applyProtection="1">
      <alignment horizontal="center"/>
    </xf>
    <xf numFmtId="165" fontId="0" fillId="8" borderId="0" xfId="0" applyNumberFormat="1" applyFill="1" applyBorder="1" applyProtection="1"/>
    <xf numFmtId="2" fontId="0" fillId="8" borderId="0" xfId="0" applyNumberFormat="1" applyFill="1" applyBorder="1" applyProtection="1"/>
    <xf numFmtId="0" fontId="0" fillId="8" borderId="0" xfId="0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173680087374696"/>
          <c:y val="6.9841269841269843E-2"/>
          <c:w val="0.70560902109458545"/>
          <c:h val="0.7429841269841269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100000">
                  <a:srgbClr val="7030A0"/>
                </a:gs>
              </a:gsLst>
              <a:lin ang="5400000" scaled="1"/>
            </a:gradFill>
            <a:ln>
              <a:solidFill>
                <a:srgbClr val="7030A0"/>
              </a:solidFill>
            </a:ln>
            <a:effectLst/>
          </c:spPr>
          <c:invertIfNegative val="0"/>
          <c:cat>
            <c:strRef>
              <c:f>'DoE for SEC method development'!$F$18:$F$24</c:f>
              <c:strCache>
                <c:ptCount val="7"/>
                <c:pt idx="0">
                  <c:v>PBS (conc)</c:v>
                </c:pt>
                <c:pt idx="1">
                  <c:v>MeOH (%)</c:v>
                </c:pt>
                <c:pt idx="2">
                  <c:v>T (C°)</c:v>
                </c:pt>
                <c:pt idx="3">
                  <c:v>PBS - MeOH</c:v>
                </c:pt>
                <c:pt idx="4">
                  <c:v>MeOH - T</c:v>
                </c:pt>
                <c:pt idx="5">
                  <c:v>PBS -T</c:v>
                </c:pt>
                <c:pt idx="6">
                  <c:v>PBS - MeOH - T</c:v>
                </c:pt>
              </c:strCache>
            </c:strRef>
          </c:cat>
          <c:val>
            <c:numRef>
              <c:f>'DoE for SEC method development'!$G$18:$G$24</c:f>
              <c:numCache>
                <c:formatCode>0.000</c:formatCode>
                <c:ptCount val="7"/>
                <c:pt idx="0">
                  <c:v>0.88749999999999973</c:v>
                </c:pt>
                <c:pt idx="1">
                  <c:v>-0.35749999999999993</c:v>
                </c:pt>
                <c:pt idx="2">
                  <c:v>-0.24750000000000005</c:v>
                </c:pt>
                <c:pt idx="3">
                  <c:v>-1.7499999999999627E-2</c:v>
                </c:pt>
                <c:pt idx="4">
                  <c:v>0.19750000000000045</c:v>
                </c:pt>
                <c:pt idx="5">
                  <c:v>0.10249999999999959</c:v>
                </c:pt>
                <c:pt idx="6">
                  <c:v>-0.14249999999999963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D6-45BE-884D-D6A9E749A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99678408"/>
        <c:axId val="699680704"/>
      </c:barChart>
      <c:catAx>
        <c:axId val="69967840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680704"/>
        <c:crosses val="autoZero"/>
        <c:auto val="1"/>
        <c:lblAlgn val="ctr"/>
        <c:lblOffset val="100"/>
        <c:noMultiLvlLbl val="0"/>
      </c:catAx>
      <c:valAx>
        <c:axId val="699680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effect estimate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678408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173680087374696"/>
          <c:y val="6.9841269841269843E-2"/>
          <c:w val="0.70560902109458545"/>
          <c:h val="0.7429841269841269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100000">
                  <a:srgbClr val="00B050"/>
                </a:gs>
              </a:gsLst>
              <a:lin ang="5400000" scaled="1"/>
            </a:grad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'DoE for SEC method development'!$F$18:$F$24</c:f>
              <c:strCache>
                <c:ptCount val="7"/>
                <c:pt idx="0">
                  <c:v>PBS (conc)</c:v>
                </c:pt>
                <c:pt idx="1">
                  <c:v>MeOH (%)</c:v>
                </c:pt>
                <c:pt idx="2">
                  <c:v>T (C°)</c:v>
                </c:pt>
                <c:pt idx="3">
                  <c:v>PBS - MeOH</c:v>
                </c:pt>
                <c:pt idx="4">
                  <c:v>MeOH - T</c:v>
                </c:pt>
                <c:pt idx="5">
                  <c:v>PBS -T</c:v>
                </c:pt>
                <c:pt idx="6">
                  <c:v>PBS - MeOH - T</c:v>
                </c:pt>
              </c:strCache>
            </c:strRef>
          </c:cat>
          <c:val>
            <c:numRef>
              <c:f>'DoE for SEC method development'!$R$18:$R$24</c:f>
              <c:numCache>
                <c:formatCode>General</c:formatCode>
                <c:ptCount val="7"/>
                <c:pt idx="0">
                  <c:v>0.92749999999999999</c:v>
                </c:pt>
                <c:pt idx="1">
                  <c:v>-0.22749999999999992</c:v>
                </c:pt>
                <c:pt idx="2">
                  <c:v>-1.749999999999996E-2</c:v>
                </c:pt>
                <c:pt idx="3">
                  <c:v>-9.2499999999999916E-2</c:v>
                </c:pt>
                <c:pt idx="4">
                  <c:v>-7.5000000000000622E-3</c:v>
                </c:pt>
                <c:pt idx="5">
                  <c:v>-2.5000000000000577E-3</c:v>
                </c:pt>
                <c:pt idx="6">
                  <c:v>-1.2499999999999956E-2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F-4A04-A1AB-C3FBC5EB2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99678408"/>
        <c:axId val="699680704"/>
      </c:barChart>
      <c:catAx>
        <c:axId val="69967840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680704"/>
        <c:crosses val="autoZero"/>
        <c:auto val="1"/>
        <c:lblAlgn val="ctr"/>
        <c:lblOffset val="100"/>
        <c:noMultiLvlLbl val="0"/>
      </c:catAx>
      <c:valAx>
        <c:axId val="699680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effect estimate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678408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173680087374696"/>
          <c:y val="6.9841269841269843E-2"/>
          <c:w val="0.70560902109458545"/>
          <c:h val="0.7429841269841269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100000">
                  <a:schemeClr val="accent2"/>
                </a:gs>
              </a:gsLst>
              <a:lin ang="5400000" scaled="1"/>
            </a:gra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'DoE for SEC method development'!$F$18:$F$24</c:f>
              <c:strCache>
                <c:ptCount val="7"/>
                <c:pt idx="0">
                  <c:v>PBS (conc)</c:v>
                </c:pt>
                <c:pt idx="1">
                  <c:v>MeOH (%)</c:v>
                </c:pt>
                <c:pt idx="2">
                  <c:v>T (C°)</c:v>
                </c:pt>
                <c:pt idx="3">
                  <c:v>PBS - MeOH</c:v>
                </c:pt>
                <c:pt idx="4">
                  <c:v>MeOH - T</c:v>
                </c:pt>
                <c:pt idx="5">
                  <c:v>PBS -T</c:v>
                </c:pt>
                <c:pt idx="6">
                  <c:v>PBS - MeOH - T</c:v>
                </c:pt>
              </c:strCache>
            </c:strRef>
          </c:cat>
          <c:val>
            <c:numRef>
              <c:f>'DoE for SEC method development'!$AC$18:$AC$24</c:f>
              <c:numCache>
                <c:formatCode>General</c:formatCode>
                <c:ptCount val="7"/>
                <c:pt idx="0">
                  <c:v>-2.4250000000000105E-3</c:v>
                </c:pt>
                <c:pt idx="1">
                  <c:v>3.2499999999999196E-4</c:v>
                </c:pt>
                <c:pt idx="2">
                  <c:v>-2.7499999999999747E-4</c:v>
                </c:pt>
                <c:pt idx="3">
                  <c:v>-2.7500000000002522E-4</c:v>
                </c:pt>
                <c:pt idx="4">
                  <c:v>1.7500000000000848E-4</c:v>
                </c:pt>
                <c:pt idx="5">
                  <c:v>-7.5000000000019496E-5</c:v>
                </c:pt>
                <c:pt idx="6">
                  <c:v>7.499999999999174E-5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7-4FF4-8160-694607FB0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99678408"/>
        <c:axId val="699680704"/>
      </c:barChart>
      <c:catAx>
        <c:axId val="69967840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680704"/>
        <c:crosses val="autoZero"/>
        <c:auto val="1"/>
        <c:lblAlgn val="ctr"/>
        <c:lblOffset val="100"/>
        <c:noMultiLvlLbl val="0"/>
      </c:catAx>
      <c:valAx>
        <c:axId val="699680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effect estimate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678408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259080</xdr:colOff>
      <xdr:row>16</xdr:row>
      <xdr:rowOff>100693</xdr:rowOff>
    </xdr:from>
    <xdr:to>
      <xdr:col>14</xdr:col>
      <xdr:colOff>723900</xdr:colOff>
      <xdr:row>27</xdr:row>
      <xdr:rowOff>89263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9AE1A4-5D8F-4C2F-9C20-9D67105CFD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274320</xdr:colOff>
      <xdr:row>16</xdr:row>
      <xdr:rowOff>28303</xdr:rowOff>
    </xdr:from>
    <xdr:to>
      <xdr:col>25</xdr:col>
      <xdr:colOff>518160</xdr:colOff>
      <xdr:row>27</xdr:row>
      <xdr:rowOff>58783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2122B19-372E-4A40-B7D1-F04F8F59A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252549</xdr:colOff>
      <xdr:row>16</xdr:row>
      <xdr:rowOff>64226</xdr:rowOff>
    </xdr:from>
    <xdr:to>
      <xdr:col>36</xdr:col>
      <xdr:colOff>504009</xdr:colOff>
      <xdr:row>27</xdr:row>
      <xdr:rowOff>94706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AF6FFEB-C4D0-4B22-A599-037E581B6D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64"/>
  <sheetViews>
    <sheetView showGridLines="0" tabSelected="1" zoomScale="67" zoomScaleNormal="67" workbookViewId="0">
      <selection activeCell="B3" sqref="B3"/>
    </sheetView>
  </sheetViews>
  <sheetFormatPr defaultRowHeight="14.4" x14ac:dyDescent="0.3"/>
  <cols>
    <col min="1" max="1" width="14.77734375" style="21" customWidth="1"/>
    <col min="2" max="2" width="13.6640625" style="21" customWidth="1"/>
    <col min="3" max="4" width="8.88671875" style="21"/>
    <col min="5" max="5" width="4" style="21" customWidth="1"/>
    <col min="6" max="6" width="13.21875" style="21" customWidth="1"/>
    <col min="7" max="7" width="6.88671875" style="21" customWidth="1"/>
    <col min="8" max="8" width="8.77734375" style="21" customWidth="1"/>
    <col min="9" max="9" width="7.21875" style="21" customWidth="1"/>
    <col min="10" max="10" width="6.77734375" style="21" customWidth="1"/>
    <col min="11" max="11" width="6.6640625" style="21" customWidth="1"/>
    <col min="12" max="12" width="6.33203125" style="21" customWidth="1"/>
    <col min="13" max="13" width="5.88671875" style="21" customWidth="1"/>
    <col min="14" max="14" width="7.109375" style="21" customWidth="1"/>
    <col min="15" max="15" width="10.77734375" style="21" customWidth="1"/>
    <col min="16" max="16" width="4.33203125" style="15" customWidth="1"/>
    <col min="17" max="17" width="13.5546875" style="21" customWidth="1"/>
    <col min="18" max="18" width="7.44140625" style="21" customWidth="1"/>
    <col min="19" max="21" width="7.109375" style="21" customWidth="1"/>
    <col min="22" max="22" width="7" style="21" customWidth="1"/>
    <col min="23" max="23" width="7.21875" style="21" customWidth="1"/>
    <col min="24" max="24" width="7.33203125" style="21" customWidth="1"/>
    <col min="25" max="25" width="7.5546875" style="21" customWidth="1"/>
    <col min="26" max="26" width="12.21875" style="21" customWidth="1"/>
    <col min="27" max="27" width="3.44140625" style="15" customWidth="1"/>
    <col min="28" max="28" width="11.44140625" style="21" customWidth="1"/>
    <col min="29" max="29" width="7.5546875" style="21" customWidth="1"/>
    <col min="30" max="30" width="8" style="21" customWidth="1"/>
    <col min="31" max="31" width="7.21875" style="21" customWidth="1"/>
    <col min="32" max="32" width="7.88671875" style="21" customWidth="1"/>
    <col min="33" max="33" width="7" style="21" customWidth="1"/>
    <col min="34" max="34" width="7.21875" style="21" customWidth="1"/>
    <col min="35" max="35" width="6.6640625" style="21" customWidth="1"/>
    <col min="36" max="36" width="7.33203125" style="21" customWidth="1"/>
    <col min="37" max="37" width="11.77734375" style="21" customWidth="1"/>
    <col min="38" max="62" width="8.88671875" style="15"/>
    <col min="63" max="16384" width="8.88671875" style="21"/>
  </cols>
  <sheetData>
    <row r="1" spans="1:37" s="15" customFormat="1" ht="40.200000000000003" customHeight="1" thickBot="1" x14ac:dyDescent="0.35">
      <c r="A1" s="14" t="s">
        <v>53</v>
      </c>
      <c r="B1" s="14"/>
      <c r="C1" s="14"/>
      <c r="D1" s="14"/>
      <c r="F1" s="16" t="s">
        <v>54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pans="1:37" ht="20.399999999999999" x14ac:dyDescent="0.35">
      <c r="A2" s="17" t="s">
        <v>23</v>
      </c>
      <c r="B2" s="18"/>
      <c r="C2" s="18"/>
      <c r="D2" s="19"/>
      <c r="E2" s="20"/>
      <c r="F2" s="17" t="s">
        <v>27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9"/>
    </row>
    <row r="3" spans="1:37" ht="15" thickBot="1" x14ac:dyDescent="0.35">
      <c r="A3" s="22" t="s">
        <v>0</v>
      </c>
      <c r="B3" s="1" t="s">
        <v>49</v>
      </c>
      <c r="C3" s="23"/>
      <c r="D3" s="24"/>
      <c r="E3" s="20"/>
      <c r="F3" s="25" t="s">
        <v>15</v>
      </c>
      <c r="G3" s="26"/>
      <c r="H3" s="26"/>
      <c r="I3" s="26"/>
      <c r="J3" s="26"/>
      <c r="K3" s="26"/>
      <c r="L3" s="26"/>
      <c r="M3" s="26"/>
      <c r="N3" s="26"/>
      <c r="O3" s="26"/>
      <c r="P3" s="27"/>
      <c r="Q3" s="28" t="s">
        <v>16</v>
      </c>
      <c r="R3" s="28"/>
      <c r="S3" s="28"/>
      <c r="T3" s="28"/>
      <c r="U3" s="28"/>
      <c r="V3" s="28"/>
      <c r="W3" s="28"/>
      <c r="X3" s="28"/>
      <c r="Y3" s="28"/>
      <c r="Z3" s="28"/>
      <c r="AA3" s="27"/>
      <c r="AB3" s="29" t="s">
        <v>25</v>
      </c>
      <c r="AC3" s="29"/>
      <c r="AD3" s="29"/>
      <c r="AE3" s="29"/>
      <c r="AF3" s="29"/>
      <c r="AG3" s="29"/>
      <c r="AH3" s="29"/>
      <c r="AI3" s="29"/>
      <c r="AJ3" s="29"/>
      <c r="AK3" s="30"/>
    </row>
    <row r="4" spans="1:37" ht="16.2" x14ac:dyDescent="0.35">
      <c r="A4" s="22" t="s">
        <v>1</v>
      </c>
      <c r="B4" s="2" t="s">
        <v>2</v>
      </c>
      <c r="C4" s="31"/>
      <c r="D4" s="32"/>
      <c r="E4" s="20"/>
      <c r="F4" s="33" t="s">
        <v>8</v>
      </c>
      <c r="G4" s="34" t="s">
        <v>32</v>
      </c>
      <c r="H4" s="34" t="s">
        <v>33</v>
      </c>
      <c r="I4" s="34" t="s">
        <v>34</v>
      </c>
      <c r="J4" s="34" t="s">
        <v>35</v>
      </c>
      <c r="K4" s="34" t="s">
        <v>36</v>
      </c>
      <c r="L4" s="34" t="s">
        <v>37</v>
      </c>
      <c r="M4" s="34" t="s">
        <v>38</v>
      </c>
      <c r="N4" s="34" t="s">
        <v>39</v>
      </c>
      <c r="O4" s="35" t="s">
        <v>18</v>
      </c>
      <c r="P4" s="27"/>
      <c r="Q4" s="33" t="s">
        <v>8</v>
      </c>
      <c r="R4" s="34" t="s">
        <v>32</v>
      </c>
      <c r="S4" s="34" t="s">
        <v>33</v>
      </c>
      <c r="T4" s="34" t="s">
        <v>34</v>
      </c>
      <c r="U4" s="34" t="s">
        <v>35</v>
      </c>
      <c r="V4" s="34" t="s">
        <v>36</v>
      </c>
      <c r="W4" s="34" t="s">
        <v>37</v>
      </c>
      <c r="X4" s="34" t="s">
        <v>38</v>
      </c>
      <c r="Y4" s="34" t="s">
        <v>39</v>
      </c>
      <c r="Z4" s="35" t="s">
        <v>16</v>
      </c>
      <c r="AA4" s="27"/>
      <c r="AB4" s="33" t="s">
        <v>8</v>
      </c>
      <c r="AC4" s="34" t="s">
        <v>32</v>
      </c>
      <c r="AD4" s="34" t="s">
        <v>33</v>
      </c>
      <c r="AE4" s="34" t="s">
        <v>34</v>
      </c>
      <c r="AF4" s="34" t="s">
        <v>35</v>
      </c>
      <c r="AG4" s="34" t="s">
        <v>36</v>
      </c>
      <c r="AH4" s="34" t="s">
        <v>37</v>
      </c>
      <c r="AI4" s="34" t="s">
        <v>38</v>
      </c>
      <c r="AJ4" s="34" t="s">
        <v>39</v>
      </c>
      <c r="AK4" s="35" t="s">
        <v>26</v>
      </c>
    </row>
    <row r="5" spans="1:37" x14ac:dyDescent="0.3">
      <c r="A5" s="22" t="s">
        <v>3</v>
      </c>
      <c r="B5" s="2" t="s">
        <v>4</v>
      </c>
      <c r="C5" s="31"/>
      <c r="D5" s="32"/>
      <c r="E5" s="20"/>
      <c r="F5" s="36">
        <v>1</v>
      </c>
      <c r="G5" s="37">
        <v>1</v>
      </c>
      <c r="H5" s="37">
        <v>-1</v>
      </c>
      <c r="I5" s="37">
        <v>-1</v>
      </c>
      <c r="J5" s="37">
        <v>-1</v>
      </c>
      <c r="K5" s="37">
        <f>H5*I5</f>
        <v>1</v>
      </c>
      <c r="L5" s="37">
        <f>I5*J5</f>
        <v>1</v>
      </c>
      <c r="M5" s="37">
        <f>H5*J5</f>
        <v>1</v>
      </c>
      <c r="N5" s="37">
        <f>H5*I5*J5</f>
        <v>-1</v>
      </c>
      <c r="O5" s="8">
        <v>2.09</v>
      </c>
      <c r="P5" s="27"/>
      <c r="Q5" s="36">
        <v>1</v>
      </c>
      <c r="R5" s="37">
        <v>1</v>
      </c>
      <c r="S5" s="37">
        <v>-1</v>
      </c>
      <c r="T5" s="37">
        <v>-1</v>
      </c>
      <c r="U5" s="37">
        <v>-1</v>
      </c>
      <c r="V5" s="37">
        <f>S5*T5</f>
        <v>1</v>
      </c>
      <c r="W5" s="37">
        <f>T5*U5</f>
        <v>1</v>
      </c>
      <c r="X5" s="37">
        <f>S5*U5</f>
        <v>1</v>
      </c>
      <c r="Y5" s="37">
        <f>S5*T5*U5</f>
        <v>-1</v>
      </c>
      <c r="Z5" s="8">
        <v>0.16</v>
      </c>
      <c r="AA5" s="27"/>
      <c r="AB5" s="36">
        <v>1</v>
      </c>
      <c r="AC5" s="37">
        <v>1</v>
      </c>
      <c r="AD5" s="37">
        <v>-1</v>
      </c>
      <c r="AE5" s="37">
        <v>-1</v>
      </c>
      <c r="AF5" s="37">
        <v>-1</v>
      </c>
      <c r="AG5" s="37">
        <f>AD5*AE5</f>
        <v>1</v>
      </c>
      <c r="AH5" s="37">
        <f>AE5*AF5</f>
        <v>1</v>
      </c>
      <c r="AI5" s="37">
        <f>AD5*AF5</f>
        <v>1</v>
      </c>
      <c r="AJ5" s="37">
        <f>AD5*AE5*AF5</f>
        <v>-1</v>
      </c>
      <c r="AK5" s="8">
        <v>9.6699999999999994E-2</v>
      </c>
    </row>
    <row r="6" spans="1:37" ht="15" thickBot="1" x14ac:dyDescent="0.35">
      <c r="A6" s="38" t="s">
        <v>5</v>
      </c>
      <c r="B6" s="3" t="s">
        <v>30</v>
      </c>
      <c r="C6" s="39"/>
      <c r="D6" s="40"/>
      <c r="E6" s="20"/>
      <c r="F6" s="36">
        <v>2</v>
      </c>
      <c r="G6" s="37">
        <v>1</v>
      </c>
      <c r="H6" s="37">
        <v>1</v>
      </c>
      <c r="I6" s="37">
        <v>-1</v>
      </c>
      <c r="J6" s="37">
        <v>-1</v>
      </c>
      <c r="K6" s="37">
        <f t="shared" ref="K6:K12" si="0">H6*I6</f>
        <v>-1</v>
      </c>
      <c r="L6" s="37">
        <f t="shared" ref="L6:L12" si="1">I6*J6</f>
        <v>1</v>
      </c>
      <c r="M6" s="37">
        <f t="shared" ref="M6:M12" si="2">H6*J6</f>
        <v>-1</v>
      </c>
      <c r="N6" s="37">
        <f t="shared" ref="N6:N12" si="3">H6*I6*J6</f>
        <v>1</v>
      </c>
      <c r="O6" s="8">
        <v>2.75</v>
      </c>
      <c r="P6" s="27"/>
      <c r="Q6" s="36">
        <v>2</v>
      </c>
      <c r="R6" s="37">
        <v>1</v>
      </c>
      <c r="S6" s="37">
        <v>1</v>
      </c>
      <c r="T6" s="37">
        <v>-1</v>
      </c>
      <c r="U6" s="37">
        <v>-1</v>
      </c>
      <c r="V6" s="37">
        <f t="shared" ref="V6:V12" si="4">S6*T6</f>
        <v>-1</v>
      </c>
      <c r="W6" s="37">
        <f t="shared" ref="W6:W12" si="5">T6*U6</f>
        <v>1</v>
      </c>
      <c r="X6" s="37">
        <f t="shared" ref="X6:X12" si="6">S6*U6</f>
        <v>-1</v>
      </c>
      <c r="Y6" s="37">
        <f t="shared" ref="Y6:Y12" si="7">S6*T6*U6</f>
        <v>1</v>
      </c>
      <c r="Z6" s="8">
        <v>1.17</v>
      </c>
      <c r="AA6" s="27"/>
      <c r="AB6" s="36">
        <v>2</v>
      </c>
      <c r="AC6" s="37">
        <v>1</v>
      </c>
      <c r="AD6" s="37">
        <v>1</v>
      </c>
      <c r="AE6" s="37">
        <v>-1</v>
      </c>
      <c r="AF6" s="37">
        <v>-1</v>
      </c>
      <c r="AG6" s="37">
        <f t="shared" ref="AG6:AG12" si="8">AD6*AE6</f>
        <v>-1</v>
      </c>
      <c r="AH6" s="37">
        <f t="shared" ref="AH6:AH12" si="9">AE6*AF6</f>
        <v>1</v>
      </c>
      <c r="AI6" s="37">
        <f t="shared" ref="AI6:AI12" si="10">AD6*AF6</f>
        <v>-1</v>
      </c>
      <c r="AJ6" s="37">
        <f t="shared" ref="AJ6:AJ12" si="11">AD6*AE6*AF6</f>
        <v>1</v>
      </c>
      <c r="AK6" s="8">
        <v>9.4700000000000006E-2</v>
      </c>
    </row>
    <row r="7" spans="1:37" ht="15" thickBot="1" x14ac:dyDescent="0.35">
      <c r="A7" s="27"/>
      <c r="B7" s="27"/>
      <c r="C7" s="27"/>
      <c r="D7" s="27"/>
      <c r="E7" s="20"/>
      <c r="F7" s="36">
        <v>3</v>
      </c>
      <c r="G7" s="37">
        <v>1</v>
      </c>
      <c r="H7" s="37">
        <v>-1</v>
      </c>
      <c r="I7" s="37">
        <v>1</v>
      </c>
      <c r="J7" s="37">
        <v>-1</v>
      </c>
      <c r="K7" s="37">
        <f t="shared" si="0"/>
        <v>-1</v>
      </c>
      <c r="L7" s="37">
        <f t="shared" si="1"/>
        <v>-1</v>
      </c>
      <c r="M7" s="37">
        <f t="shared" si="2"/>
        <v>1</v>
      </c>
      <c r="N7" s="37">
        <f t="shared" si="3"/>
        <v>1</v>
      </c>
      <c r="O7" s="8">
        <v>1.41</v>
      </c>
      <c r="P7" s="27"/>
      <c r="Q7" s="36">
        <v>3</v>
      </c>
      <c r="R7" s="37">
        <v>1</v>
      </c>
      <c r="S7" s="37">
        <v>-1</v>
      </c>
      <c r="T7" s="37">
        <v>1</v>
      </c>
      <c r="U7" s="37">
        <v>-1</v>
      </c>
      <c r="V7" s="37">
        <f t="shared" si="4"/>
        <v>-1</v>
      </c>
      <c r="W7" s="37">
        <f t="shared" si="5"/>
        <v>-1</v>
      </c>
      <c r="X7" s="37">
        <f t="shared" si="6"/>
        <v>1</v>
      </c>
      <c r="Y7" s="37">
        <f t="shared" si="7"/>
        <v>1</v>
      </c>
      <c r="Z7" s="8">
        <v>0.02</v>
      </c>
      <c r="AA7" s="27"/>
      <c r="AB7" s="36">
        <v>3</v>
      </c>
      <c r="AC7" s="37">
        <v>1</v>
      </c>
      <c r="AD7" s="37">
        <v>-1</v>
      </c>
      <c r="AE7" s="37">
        <v>1</v>
      </c>
      <c r="AF7" s="37">
        <v>-1</v>
      </c>
      <c r="AG7" s="37">
        <f t="shared" si="8"/>
        <v>-1</v>
      </c>
      <c r="AH7" s="37">
        <f t="shared" si="9"/>
        <v>-1</v>
      </c>
      <c r="AI7" s="37">
        <f t="shared" si="10"/>
        <v>1</v>
      </c>
      <c r="AJ7" s="37">
        <f t="shared" si="11"/>
        <v>1</v>
      </c>
      <c r="AK7" s="8">
        <v>9.7199999999999995E-2</v>
      </c>
    </row>
    <row r="8" spans="1:37" ht="18" customHeight="1" x14ac:dyDescent="0.35">
      <c r="A8" s="17" t="s">
        <v>24</v>
      </c>
      <c r="B8" s="18"/>
      <c r="C8" s="18"/>
      <c r="D8" s="19"/>
      <c r="E8" s="20"/>
      <c r="F8" s="36">
        <v>4</v>
      </c>
      <c r="G8" s="37">
        <v>1</v>
      </c>
      <c r="H8" s="37">
        <v>1</v>
      </c>
      <c r="I8" s="37">
        <v>1</v>
      </c>
      <c r="J8" s="37">
        <v>-1</v>
      </c>
      <c r="K8" s="37">
        <f t="shared" si="0"/>
        <v>1</v>
      </c>
      <c r="L8" s="37">
        <f t="shared" si="1"/>
        <v>-1</v>
      </c>
      <c r="M8" s="37">
        <f t="shared" si="2"/>
        <v>-1</v>
      </c>
      <c r="N8" s="37">
        <f t="shared" si="3"/>
        <v>-1</v>
      </c>
      <c r="O8" s="8">
        <v>2.3199999999999998</v>
      </c>
      <c r="P8" s="27"/>
      <c r="Q8" s="36">
        <v>4</v>
      </c>
      <c r="R8" s="37">
        <v>1</v>
      </c>
      <c r="S8" s="37">
        <v>1</v>
      </c>
      <c r="T8" s="37">
        <v>1</v>
      </c>
      <c r="U8" s="37">
        <v>-1</v>
      </c>
      <c r="V8" s="37">
        <f t="shared" si="4"/>
        <v>1</v>
      </c>
      <c r="W8" s="37">
        <f t="shared" si="5"/>
        <v>-1</v>
      </c>
      <c r="X8" s="37">
        <f t="shared" si="6"/>
        <v>-1</v>
      </c>
      <c r="Y8" s="37">
        <f t="shared" si="7"/>
        <v>-1</v>
      </c>
      <c r="Z8" s="8">
        <v>0.87</v>
      </c>
      <c r="AA8" s="27"/>
      <c r="AB8" s="36">
        <v>4</v>
      </c>
      <c r="AC8" s="37">
        <v>1</v>
      </c>
      <c r="AD8" s="37">
        <v>1</v>
      </c>
      <c r="AE8" s="37">
        <v>1</v>
      </c>
      <c r="AF8" s="37">
        <v>-1</v>
      </c>
      <c r="AG8" s="37">
        <f t="shared" si="8"/>
        <v>1</v>
      </c>
      <c r="AH8" s="37">
        <f t="shared" si="9"/>
        <v>-1</v>
      </c>
      <c r="AI8" s="37">
        <f t="shared" si="10"/>
        <v>-1</v>
      </c>
      <c r="AJ8" s="37">
        <f t="shared" si="11"/>
        <v>-1</v>
      </c>
      <c r="AK8" s="8">
        <v>9.4500000000000001E-2</v>
      </c>
    </row>
    <row r="9" spans="1:37" ht="16.2" x14ac:dyDescent="0.35">
      <c r="A9" s="41" t="s">
        <v>50</v>
      </c>
      <c r="B9" s="4" t="s">
        <v>17</v>
      </c>
      <c r="C9" s="42"/>
      <c r="D9" s="43"/>
      <c r="E9" s="20"/>
      <c r="F9" s="36">
        <v>5</v>
      </c>
      <c r="G9" s="37">
        <v>1</v>
      </c>
      <c r="H9" s="37">
        <v>-1</v>
      </c>
      <c r="I9" s="37">
        <v>-1</v>
      </c>
      <c r="J9" s="37">
        <v>1</v>
      </c>
      <c r="K9" s="37">
        <f t="shared" si="0"/>
        <v>1</v>
      </c>
      <c r="L9" s="37">
        <f t="shared" si="1"/>
        <v>-1</v>
      </c>
      <c r="M9" s="37">
        <f t="shared" si="2"/>
        <v>-1</v>
      </c>
      <c r="N9" s="37">
        <f t="shared" si="3"/>
        <v>1</v>
      </c>
      <c r="O9" s="8">
        <v>1.4</v>
      </c>
      <c r="P9" s="27"/>
      <c r="Q9" s="36">
        <v>5</v>
      </c>
      <c r="R9" s="37">
        <v>1</v>
      </c>
      <c r="S9" s="37">
        <v>-1</v>
      </c>
      <c r="T9" s="37">
        <v>-1</v>
      </c>
      <c r="U9" s="37">
        <v>1</v>
      </c>
      <c r="V9" s="37">
        <f t="shared" si="4"/>
        <v>1</v>
      </c>
      <c r="W9" s="37">
        <f t="shared" si="5"/>
        <v>-1</v>
      </c>
      <c r="X9" s="37">
        <f t="shared" si="6"/>
        <v>-1</v>
      </c>
      <c r="Y9" s="37">
        <f t="shared" si="7"/>
        <v>1</v>
      </c>
      <c r="Z9" s="8">
        <v>0.14000000000000001</v>
      </c>
      <c r="AA9" s="27"/>
      <c r="AB9" s="36">
        <v>5</v>
      </c>
      <c r="AC9" s="37">
        <v>1</v>
      </c>
      <c r="AD9" s="37">
        <v>-1</v>
      </c>
      <c r="AE9" s="37">
        <v>-1</v>
      </c>
      <c r="AF9" s="37">
        <v>1</v>
      </c>
      <c r="AG9" s="37">
        <f t="shared" si="8"/>
        <v>1</v>
      </c>
      <c r="AH9" s="37">
        <f t="shared" si="9"/>
        <v>-1</v>
      </c>
      <c r="AI9" s="37">
        <f t="shared" si="10"/>
        <v>-1</v>
      </c>
      <c r="AJ9" s="37">
        <f t="shared" si="11"/>
        <v>1</v>
      </c>
      <c r="AK9" s="8">
        <v>9.64E-2</v>
      </c>
    </row>
    <row r="10" spans="1:37" x14ac:dyDescent="0.3">
      <c r="A10" s="22"/>
      <c r="B10" s="37" t="s">
        <v>29</v>
      </c>
      <c r="C10" s="5">
        <v>1</v>
      </c>
      <c r="D10" s="6">
        <v>2</v>
      </c>
      <c r="E10" s="20"/>
      <c r="F10" s="36">
        <v>6</v>
      </c>
      <c r="G10" s="37">
        <v>1</v>
      </c>
      <c r="H10" s="37">
        <v>1</v>
      </c>
      <c r="I10" s="37">
        <v>-1</v>
      </c>
      <c r="J10" s="37">
        <v>1</v>
      </c>
      <c r="K10" s="37">
        <f t="shared" si="0"/>
        <v>-1</v>
      </c>
      <c r="L10" s="37">
        <f t="shared" si="1"/>
        <v>-1</v>
      </c>
      <c r="M10" s="37">
        <f t="shared" si="2"/>
        <v>1</v>
      </c>
      <c r="N10" s="37">
        <f t="shared" si="3"/>
        <v>-1</v>
      </c>
      <c r="O10" s="8">
        <v>2.5499999999999998</v>
      </c>
      <c r="P10" s="27"/>
      <c r="Q10" s="36">
        <v>6</v>
      </c>
      <c r="R10" s="37">
        <v>1</v>
      </c>
      <c r="S10" s="37">
        <v>1</v>
      </c>
      <c r="T10" s="37">
        <v>-1</v>
      </c>
      <c r="U10" s="37">
        <v>1</v>
      </c>
      <c r="V10" s="37">
        <f t="shared" si="4"/>
        <v>-1</v>
      </c>
      <c r="W10" s="37">
        <f t="shared" si="5"/>
        <v>-1</v>
      </c>
      <c r="X10" s="37">
        <f t="shared" si="6"/>
        <v>1</v>
      </c>
      <c r="Y10" s="37">
        <f t="shared" si="7"/>
        <v>-1</v>
      </c>
      <c r="Z10" s="8">
        <v>1.17</v>
      </c>
      <c r="AA10" s="27"/>
      <c r="AB10" s="36">
        <v>6</v>
      </c>
      <c r="AC10" s="37">
        <v>1</v>
      </c>
      <c r="AD10" s="37">
        <v>1</v>
      </c>
      <c r="AE10" s="37">
        <v>-1</v>
      </c>
      <c r="AF10" s="37">
        <v>1</v>
      </c>
      <c r="AG10" s="37">
        <f t="shared" si="8"/>
        <v>-1</v>
      </c>
      <c r="AH10" s="37">
        <f t="shared" si="9"/>
        <v>-1</v>
      </c>
      <c r="AI10" s="37">
        <f t="shared" si="10"/>
        <v>1</v>
      </c>
      <c r="AJ10" s="37">
        <f t="shared" si="11"/>
        <v>-1</v>
      </c>
      <c r="AK10" s="8">
        <v>9.4100000000000003E-2</v>
      </c>
    </row>
    <row r="11" spans="1:37" x14ac:dyDescent="0.3">
      <c r="A11" s="22"/>
      <c r="B11" s="37" t="s">
        <v>9</v>
      </c>
      <c r="C11" s="37">
        <v>1</v>
      </c>
      <c r="D11" s="44">
        <v>-1</v>
      </c>
      <c r="E11" s="20"/>
      <c r="F11" s="36">
        <v>7</v>
      </c>
      <c r="G11" s="37">
        <v>1</v>
      </c>
      <c r="H11" s="37">
        <v>-1</v>
      </c>
      <c r="I11" s="37">
        <v>1</v>
      </c>
      <c r="J11" s="37">
        <v>1</v>
      </c>
      <c r="K11" s="37">
        <f t="shared" si="0"/>
        <v>-1</v>
      </c>
      <c r="L11" s="37">
        <f t="shared" si="1"/>
        <v>1</v>
      </c>
      <c r="M11" s="37">
        <f t="shared" si="2"/>
        <v>-1</v>
      </c>
      <c r="N11" s="37">
        <f t="shared" si="3"/>
        <v>-1</v>
      </c>
      <c r="O11" s="8">
        <v>1.4</v>
      </c>
      <c r="P11" s="27"/>
      <c r="Q11" s="36">
        <v>7</v>
      </c>
      <c r="R11" s="37">
        <v>1</v>
      </c>
      <c r="S11" s="37">
        <v>-1</v>
      </c>
      <c r="T11" s="37">
        <v>1</v>
      </c>
      <c r="U11" s="37">
        <v>1</v>
      </c>
      <c r="V11" s="37">
        <f t="shared" si="4"/>
        <v>-1</v>
      </c>
      <c r="W11" s="37">
        <f t="shared" si="5"/>
        <v>1</v>
      </c>
      <c r="X11" s="37">
        <f t="shared" si="6"/>
        <v>-1</v>
      </c>
      <c r="Y11" s="37">
        <f t="shared" si="7"/>
        <v>-1</v>
      </c>
      <c r="Z11" s="8">
        <v>0.01</v>
      </c>
      <c r="AA11" s="27"/>
      <c r="AB11" s="36">
        <v>7</v>
      </c>
      <c r="AC11" s="37">
        <v>1</v>
      </c>
      <c r="AD11" s="37">
        <v>-1</v>
      </c>
      <c r="AE11" s="37">
        <v>1</v>
      </c>
      <c r="AF11" s="37">
        <v>1</v>
      </c>
      <c r="AG11" s="37">
        <f t="shared" si="8"/>
        <v>-1</v>
      </c>
      <c r="AH11" s="37">
        <f t="shared" si="9"/>
        <v>1</v>
      </c>
      <c r="AI11" s="37">
        <f t="shared" si="10"/>
        <v>-1</v>
      </c>
      <c r="AJ11" s="37">
        <f t="shared" si="11"/>
        <v>-1</v>
      </c>
      <c r="AK11" s="8">
        <v>9.7100000000000006E-2</v>
      </c>
    </row>
    <row r="12" spans="1:37" x14ac:dyDescent="0.3">
      <c r="A12" s="45"/>
      <c r="B12" s="37"/>
      <c r="C12" s="46"/>
      <c r="D12" s="47"/>
      <c r="E12" s="20"/>
      <c r="F12" s="36">
        <v>8</v>
      </c>
      <c r="G12" s="37">
        <v>1</v>
      </c>
      <c r="H12" s="37">
        <v>1</v>
      </c>
      <c r="I12" s="37">
        <v>1</v>
      </c>
      <c r="J12" s="37">
        <v>1</v>
      </c>
      <c r="K12" s="37">
        <f t="shared" si="0"/>
        <v>1</v>
      </c>
      <c r="L12" s="37">
        <f t="shared" si="1"/>
        <v>1</v>
      </c>
      <c r="M12" s="37">
        <f t="shared" si="2"/>
        <v>1</v>
      </c>
      <c r="N12" s="37">
        <f t="shared" si="3"/>
        <v>1</v>
      </c>
      <c r="O12" s="9">
        <v>2.23</v>
      </c>
      <c r="P12" s="27"/>
      <c r="Q12" s="36">
        <v>8</v>
      </c>
      <c r="R12" s="37">
        <v>1</v>
      </c>
      <c r="S12" s="37">
        <v>1</v>
      </c>
      <c r="T12" s="37">
        <v>1</v>
      </c>
      <c r="U12" s="37">
        <v>1</v>
      </c>
      <c r="V12" s="37">
        <f t="shared" si="4"/>
        <v>1</v>
      </c>
      <c r="W12" s="37">
        <f t="shared" si="5"/>
        <v>1</v>
      </c>
      <c r="X12" s="37">
        <f t="shared" si="6"/>
        <v>1</v>
      </c>
      <c r="Y12" s="37">
        <f t="shared" si="7"/>
        <v>1</v>
      </c>
      <c r="Z12" s="9">
        <v>0.83</v>
      </c>
      <c r="AA12" s="27"/>
      <c r="AB12" s="36">
        <v>8</v>
      </c>
      <c r="AC12" s="37">
        <v>1</v>
      </c>
      <c r="AD12" s="37">
        <v>1</v>
      </c>
      <c r="AE12" s="37">
        <v>1</v>
      </c>
      <c r="AF12" s="37">
        <v>1</v>
      </c>
      <c r="AG12" s="37">
        <f t="shared" si="8"/>
        <v>1</v>
      </c>
      <c r="AH12" s="37">
        <f t="shared" si="9"/>
        <v>1</v>
      </c>
      <c r="AI12" s="37">
        <f t="shared" si="10"/>
        <v>1</v>
      </c>
      <c r="AJ12" s="37">
        <f t="shared" si="11"/>
        <v>1</v>
      </c>
      <c r="AK12" s="9">
        <v>9.4399999999999998E-2</v>
      </c>
    </row>
    <row r="13" spans="1:37" ht="16.2" x14ac:dyDescent="0.35">
      <c r="A13" s="41" t="s">
        <v>51</v>
      </c>
      <c r="B13" s="4" t="s">
        <v>6</v>
      </c>
      <c r="C13" s="42"/>
      <c r="D13" s="43"/>
      <c r="E13" s="20"/>
      <c r="F13" s="48" t="s">
        <v>40</v>
      </c>
      <c r="G13" s="49"/>
      <c r="H13" s="50">
        <f>(O6+O8+O10+O12)/4-(O5+O7+O9+O11)/4</f>
        <v>0.88749999999999973</v>
      </c>
      <c r="I13" s="50">
        <f>(O7+O8+O11+O12)/4-(O5+O6+O9+O10)/4</f>
        <v>-0.35749999999999993</v>
      </c>
      <c r="J13" s="50">
        <f>(O9+O10+O11+O12)/4-(O5+O6+O7+O8)/4</f>
        <v>-0.24750000000000005</v>
      </c>
      <c r="K13" s="50">
        <f>(O5+O8+O9+O12)/4-(O6+O7+O10+O11)/4</f>
        <v>-1.7499999999999627E-2</v>
      </c>
      <c r="L13" s="50">
        <f>(O5+O6+O11+O12)/4-(O7+O8+O9+O10)/4</f>
        <v>0.19750000000000045</v>
      </c>
      <c r="M13" s="50">
        <f>(O5+O7+O10+O12)/4-(O6+O8+O9+O11)/4</f>
        <v>0.10249999999999959</v>
      </c>
      <c r="N13" s="50">
        <f>(O6+O7+O9+O12)/4-(O5+O8+O10+O11)/4</f>
        <v>-0.14249999999999963</v>
      </c>
      <c r="O13" s="44"/>
      <c r="P13" s="27"/>
      <c r="Q13" s="48" t="s">
        <v>40</v>
      </c>
      <c r="R13" s="49"/>
      <c r="S13" s="37">
        <f>(Z6+Z8+Z10+Z12)/4-(Z5+Z7+Z9+Z11)/4</f>
        <v>0.92749999999999999</v>
      </c>
      <c r="T13" s="37">
        <f>(Z7+Z8+Z11+Z12)/4-(Z5+Z6+Z9+Z10)/4</f>
        <v>-0.22749999999999992</v>
      </c>
      <c r="U13" s="37">
        <f>(Z9+Z10+Z11+Z12)/4-(Z5+Z6+Z7+Z8)/4</f>
        <v>-1.749999999999996E-2</v>
      </c>
      <c r="V13" s="37">
        <f>(Z5+Z8+Z9+Z12)/4-(Z6+Z7+Z10+Z11)/4</f>
        <v>-9.2499999999999916E-2</v>
      </c>
      <c r="W13" s="37">
        <f>(Z5+Z6+Z11+Z12)/4-(Z7+Z8+Z9+Z10)/4</f>
        <v>-7.5000000000000622E-3</v>
      </c>
      <c r="X13" s="37">
        <f>(Z5+Z7+Z10+Z12)/4-(Z6+Z8+Z9+Z11)/4</f>
        <v>-2.5000000000000577E-3</v>
      </c>
      <c r="Y13" s="37">
        <f>(Z6+Z7+Z9+Z12)/4-(Z5+Z8+Z10+Z11)/4</f>
        <v>-1.2499999999999956E-2</v>
      </c>
      <c r="Z13" s="44"/>
      <c r="AA13" s="27"/>
      <c r="AB13" s="48" t="s">
        <v>40</v>
      </c>
      <c r="AC13" s="49"/>
      <c r="AD13" s="37">
        <f>(AK6+AK8+AK10+AK12)/4-(AK5+AK7+AK9+AK11)/4</f>
        <v>-2.4250000000000105E-3</v>
      </c>
      <c r="AE13" s="37">
        <f>(AK7+AK8+AK11+AK12)/4-(AK5+AK6+AK9+AK10)/4</f>
        <v>3.2499999999999196E-4</v>
      </c>
      <c r="AF13" s="37">
        <f>(AK9+AK10+AK11+AK12)/4-(AK5+AK6+AK7+AK8)/4</f>
        <v>-2.7499999999999747E-4</v>
      </c>
      <c r="AG13" s="37">
        <f>(AK5+AK8+AK9+AK12)/4-(AK6+AK7+AK10+AK11)/4</f>
        <v>-2.7500000000002522E-4</v>
      </c>
      <c r="AH13" s="37">
        <f>(AK5+AK6+AK11+AK12)/4-(AK7+AK8+AK9+AK10)/4</f>
        <v>1.7500000000000848E-4</v>
      </c>
      <c r="AI13" s="37">
        <f>(AK5+AK7+AK10+AK12)/4-(AK6+AK8+AK9+AK11)/4</f>
        <v>-7.5000000000019496E-5</v>
      </c>
      <c r="AJ13" s="37">
        <f>(AK6+AK7+AK9+AK12)/4-(AK5+AK8+AK10+AK11)/4</f>
        <v>7.499999999999174E-5</v>
      </c>
      <c r="AK13" s="44"/>
    </row>
    <row r="14" spans="1:37" ht="16.2" x14ac:dyDescent="0.35">
      <c r="A14" s="22"/>
      <c r="B14" s="37" t="s">
        <v>29</v>
      </c>
      <c r="C14" s="5">
        <v>10</v>
      </c>
      <c r="D14" s="7">
        <v>2</v>
      </c>
      <c r="E14" s="20"/>
      <c r="F14" s="51" t="s">
        <v>7</v>
      </c>
      <c r="G14" s="52" t="s">
        <v>41</v>
      </c>
      <c r="H14" s="52" t="s">
        <v>42</v>
      </c>
      <c r="I14" s="52" t="s">
        <v>43</v>
      </c>
      <c r="J14" s="52" t="s">
        <v>44</v>
      </c>
      <c r="K14" s="52" t="s">
        <v>45</v>
      </c>
      <c r="L14" s="52" t="s">
        <v>46</v>
      </c>
      <c r="M14" s="52" t="s">
        <v>47</v>
      </c>
      <c r="N14" s="52" t="s">
        <v>48</v>
      </c>
      <c r="O14" s="44"/>
      <c r="P14" s="27"/>
      <c r="Q14" s="51" t="s">
        <v>7</v>
      </c>
      <c r="R14" s="52" t="s">
        <v>41</v>
      </c>
      <c r="S14" s="52" t="s">
        <v>42</v>
      </c>
      <c r="T14" s="52" t="s">
        <v>43</v>
      </c>
      <c r="U14" s="52" t="s">
        <v>44</v>
      </c>
      <c r="V14" s="52" t="s">
        <v>45</v>
      </c>
      <c r="W14" s="52" t="s">
        <v>46</v>
      </c>
      <c r="X14" s="52" t="s">
        <v>47</v>
      </c>
      <c r="Y14" s="52" t="s">
        <v>48</v>
      </c>
      <c r="Z14" s="44"/>
      <c r="AA14" s="27"/>
      <c r="AB14" s="51" t="s">
        <v>7</v>
      </c>
      <c r="AC14" s="52" t="s">
        <v>41</v>
      </c>
      <c r="AD14" s="52" t="s">
        <v>42</v>
      </c>
      <c r="AE14" s="52" t="s">
        <v>43</v>
      </c>
      <c r="AF14" s="52" t="s">
        <v>44</v>
      </c>
      <c r="AG14" s="52" t="s">
        <v>45</v>
      </c>
      <c r="AH14" s="52" t="s">
        <v>46</v>
      </c>
      <c r="AI14" s="52" t="s">
        <v>47</v>
      </c>
      <c r="AJ14" s="52" t="s">
        <v>48</v>
      </c>
      <c r="AK14" s="44"/>
    </row>
    <row r="15" spans="1:37" ht="15" thickBot="1" x14ac:dyDescent="0.35">
      <c r="A15" s="22"/>
      <c r="B15" s="37" t="s">
        <v>9</v>
      </c>
      <c r="C15" s="37">
        <v>1</v>
      </c>
      <c r="D15" s="44">
        <v>-1</v>
      </c>
      <c r="E15" s="20"/>
      <c r="F15" s="53"/>
      <c r="G15" s="54">
        <f>AVERAGE(O5:O12)</f>
        <v>2.0187499999999998</v>
      </c>
      <c r="H15" s="55">
        <f t="shared" ref="H15:N15" si="12">H13/2</f>
        <v>0.44374999999999987</v>
      </c>
      <c r="I15" s="55">
        <f t="shared" si="12"/>
        <v>-0.17874999999999996</v>
      </c>
      <c r="J15" s="55">
        <f t="shared" si="12"/>
        <v>-0.12375000000000003</v>
      </c>
      <c r="K15" s="55">
        <f t="shared" si="12"/>
        <v>-8.7499999999998135E-3</v>
      </c>
      <c r="L15" s="55">
        <f t="shared" si="12"/>
        <v>9.8750000000000226E-2</v>
      </c>
      <c r="M15" s="55">
        <f t="shared" si="12"/>
        <v>5.1249999999999796E-2</v>
      </c>
      <c r="N15" s="55">
        <f t="shared" si="12"/>
        <v>-7.1249999999999813E-2</v>
      </c>
      <c r="O15" s="56"/>
      <c r="P15" s="27"/>
      <c r="Q15" s="53"/>
      <c r="R15" s="54">
        <f>AVERAGE(Z5:Z12)</f>
        <v>0.5462499999999999</v>
      </c>
      <c r="S15" s="54">
        <f t="shared" ref="S15:Y15" si="13">S13/2</f>
        <v>0.46375</v>
      </c>
      <c r="T15" s="54">
        <f t="shared" si="13"/>
        <v>-0.11374999999999996</v>
      </c>
      <c r="U15" s="54">
        <f t="shared" si="13"/>
        <v>-8.74999999999998E-3</v>
      </c>
      <c r="V15" s="54">
        <f t="shared" si="13"/>
        <v>-4.6249999999999958E-2</v>
      </c>
      <c r="W15" s="54">
        <f t="shared" si="13"/>
        <v>-3.7500000000000311E-3</v>
      </c>
      <c r="X15" s="54">
        <f t="shared" si="13"/>
        <v>-1.2500000000000289E-3</v>
      </c>
      <c r="Y15" s="54">
        <f t="shared" si="13"/>
        <v>-6.2499999999999778E-3</v>
      </c>
      <c r="Z15" s="56"/>
      <c r="AA15" s="27"/>
      <c r="AB15" s="53"/>
      <c r="AC15" s="54">
        <f>AVERAGE(AK5:AK12)</f>
        <v>9.56375E-2</v>
      </c>
      <c r="AD15" s="54">
        <f t="shared" ref="AD15:AJ15" si="14">AD13/2</f>
        <v>-1.2125000000000052E-3</v>
      </c>
      <c r="AE15" s="54">
        <f t="shared" si="14"/>
        <v>1.6249999999999598E-4</v>
      </c>
      <c r="AF15" s="54">
        <f t="shared" si="14"/>
        <v>-1.3749999999999873E-4</v>
      </c>
      <c r="AG15" s="54">
        <f t="shared" si="14"/>
        <v>-1.3750000000001261E-4</v>
      </c>
      <c r="AH15" s="54">
        <f t="shared" si="14"/>
        <v>8.7500000000004241E-5</v>
      </c>
      <c r="AI15" s="54">
        <f t="shared" si="14"/>
        <v>-3.7500000000009748E-5</v>
      </c>
      <c r="AJ15" s="54">
        <f t="shared" si="14"/>
        <v>3.749999999999587E-5</v>
      </c>
      <c r="AK15" s="56"/>
    </row>
    <row r="16" spans="1:37" ht="15" thickBot="1" x14ac:dyDescent="0.35">
      <c r="A16" s="45"/>
      <c r="B16" s="37"/>
      <c r="C16" s="46"/>
      <c r="D16" s="47"/>
      <c r="E16" s="20"/>
      <c r="F16" s="57"/>
      <c r="G16" s="58"/>
      <c r="H16" s="58"/>
      <c r="I16" s="58"/>
      <c r="J16" s="58"/>
      <c r="K16" s="58"/>
      <c r="L16" s="58"/>
      <c r="M16" s="58"/>
      <c r="N16" s="58"/>
      <c r="O16" s="59"/>
      <c r="P16" s="27"/>
      <c r="Q16" s="57"/>
      <c r="R16" s="58"/>
      <c r="S16" s="58"/>
      <c r="T16" s="58"/>
      <c r="U16" s="58"/>
      <c r="V16" s="58"/>
      <c r="W16" s="58"/>
      <c r="X16" s="58"/>
      <c r="Y16" s="58"/>
      <c r="Z16" s="59"/>
      <c r="AA16" s="27"/>
      <c r="AB16" s="57"/>
      <c r="AC16" s="58"/>
      <c r="AD16" s="58"/>
      <c r="AE16" s="58"/>
      <c r="AF16" s="58"/>
      <c r="AG16" s="58"/>
      <c r="AH16" s="58"/>
      <c r="AI16" s="58"/>
      <c r="AJ16" s="58"/>
      <c r="AK16" s="59"/>
    </row>
    <row r="17" spans="1:37" ht="16.2" x14ac:dyDescent="0.35">
      <c r="A17" s="41" t="s">
        <v>52</v>
      </c>
      <c r="B17" s="4" t="s">
        <v>31</v>
      </c>
      <c r="C17" s="27"/>
      <c r="D17" s="60"/>
      <c r="E17" s="20"/>
      <c r="F17" s="22" t="s">
        <v>21</v>
      </c>
      <c r="G17" s="52" t="s">
        <v>10</v>
      </c>
      <c r="H17" s="27"/>
      <c r="I17" s="27"/>
      <c r="J17" s="27"/>
      <c r="K17" s="27"/>
      <c r="L17" s="27"/>
      <c r="M17" s="27"/>
      <c r="N17" s="27"/>
      <c r="O17" s="27"/>
      <c r="P17" s="27"/>
      <c r="Q17" s="27" t="s">
        <v>22</v>
      </c>
      <c r="R17" s="52" t="s">
        <v>10</v>
      </c>
      <c r="S17" s="27"/>
      <c r="T17" s="27"/>
      <c r="U17" s="27"/>
      <c r="V17" s="27"/>
      <c r="W17" s="27"/>
      <c r="X17" s="27"/>
      <c r="Y17" s="27"/>
      <c r="Z17" s="27"/>
      <c r="AA17" s="27"/>
      <c r="AB17" s="27" t="s">
        <v>21</v>
      </c>
      <c r="AC17" s="52" t="s">
        <v>10</v>
      </c>
      <c r="AD17" s="27"/>
      <c r="AE17" s="27"/>
      <c r="AF17" s="27"/>
      <c r="AG17" s="27"/>
      <c r="AH17" s="27"/>
      <c r="AI17" s="27"/>
      <c r="AJ17" s="27"/>
      <c r="AK17" s="60"/>
    </row>
    <row r="18" spans="1:37" x14ac:dyDescent="0.3">
      <c r="A18" s="22"/>
      <c r="B18" s="37" t="s">
        <v>29</v>
      </c>
      <c r="C18" s="5">
        <v>35</v>
      </c>
      <c r="D18" s="7">
        <v>25</v>
      </c>
      <c r="E18" s="20"/>
      <c r="F18" s="22" t="str">
        <f>B9</f>
        <v>PBS (conc)</v>
      </c>
      <c r="G18" s="61">
        <f>H13</f>
        <v>0.88749999999999973</v>
      </c>
      <c r="H18" s="27"/>
      <c r="I18" s="27"/>
      <c r="J18" s="27"/>
      <c r="K18" s="27"/>
      <c r="L18" s="27"/>
      <c r="M18" s="27"/>
      <c r="N18" s="27"/>
      <c r="O18" s="27"/>
      <c r="P18" s="27"/>
      <c r="Q18" s="27" t="str">
        <f>F18</f>
        <v>PBS (conc)</v>
      </c>
      <c r="R18" s="27">
        <f>S13</f>
        <v>0.92749999999999999</v>
      </c>
      <c r="S18" s="27"/>
      <c r="T18" s="27"/>
      <c r="U18" s="27"/>
      <c r="V18" s="27"/>
      <c r="W18" s="27"/>
      <c r="X18" s="27"/>
      <c r="Y18" s="27"/>
      <c r="Z18" s="27"/>
      <c r="AA18" s="27"/>
      <c r="AB18" s="27" t="str">
        <f>Q18</f>
        <v>PBS (conc)</v>
      </c>
      <c r="AC18" s="27">
        <f>AD13</f>
        <v>-2.4250000000000105E-3</v>
      </c>
      <c r="AD18" s="27"/>
      <c r="AE18" s="27"/>
      <c r="AF18" s="27"/>
      <c r="AG18" s="27"/>
      <c r="AH18" s="27"/>
      <c r="AI18" s="27"/>
      <c r="AJ18" s="27"/>
      <c r="AK18" s="60"/>
    </row>
    <row r="19" spans="1:37" ht="15" thickBot="1" x14ac:dyDescent="0.35">
      <c r="A19" s="38"/>
      <c r="B19" s="54" t="s">
        <v>9</v>
      </c>
      <c r="C19" s="54">
        <v>1</v>
      </c>
      <c r="D19" s="56">
        <v>-1</v>
      </c>
      <c r="E19" s="20"/>
      <c r="F19" s="22" t="str">
        <f>B13</f>
        <v>MeOH (%)</v>
      </c>
      <c r="G19" s="61">
        <f>I13</f>
        <v>-0.35749999999999993</v>
      </c>
      <c r="H19" s="27"/>
      <c r="I19" s="27"/>
      <c r="J19" s="27"/>
      <c r="K19" s="27"/>
      <c r="L19" s="27"/>
      <c r="M19" s="27"/>
      <c r="N19" s="27"/>
      <c r="O19" s="27"/>
      <c r="P19" s="27"/>
      <c r="Q19" s="27" t="str">
        <f>F19</f>
        <v>MeOH (%)</v>
      </c>
      <c r="R19" s="27">
        <f>T13</f>
        <v>-0.22749999999999992</v>
      </c>
      <c r="S19" s="27"/>
      <c r="T19" s="27"/>
      <c r="U19" s="27"/>
      <c r="V19" s="27"/>
      <c r="W19" s="27"/>
      <c r="X19" s="27"/>
      <c r="Y19" s="27"/>
      <c r="Z19" s="27"/>
      <c r="AA19" s="27"/>
      <c r="AB19" s="27" t="str">
        <f>Q19</f>
        <v>MeOH (%)</v>
      </c>
      <c r="AC19" s="27">
        <f>AE13</f>
        <v>3.2499999999999196E-4</v>
      </c>
      <c r="AD19" s="27"/>
      <c r="AE19" s="27"/>
      <c r="AF19" s="27"/>
      <c r="AG19" s="27"/>
      <c r="AH19" s="27"/>
      <c r="AI19" s="27"/>
      <c r="AJ19" s="27"/>
      <c r="AK19" s="60"/>
    </row>
    <row r="20" spans="1:37" x14ac:dyDescent="0.3">
      <c r="A20" s="20"/>
      <c r="B20" s="20"/>
      <c r="C20" s="20"/>
      <c r="D20" s="20"/>
      <c r="E20" s="20"/>
      <c r="F20" s="22" t="str">
        <f>B17</f>
        <v>T (C°)</v>
      </c>
      <c r="G20" s="61">
        <f>J13</f>
        <v>-0.24750000000000005</v>
      </c>
      <c r="H20" s="27"/>
      <c r="I20" s="27"/>
      <c r="J20" s="27"/>
      <c r="K20" s="27"/>
      <c r="L20" s="27"/>
      <c r="M20" s="27"/>
      <c r="N20" s="27"/>
      <c r="O20" s="27"/>
      <c r="P20" s="27"/>
      <c r="Q20" s="27" t="str">
        <f>F20</f>
        <v>T (C°)</v>
      </c>
      <c r="R20" s="27">
        <f>U13</f>
        <v>-1.749999999999996E-2</v>
      </c>
      <c r="S20" s="27"/>
      <c r="T20" s="27"/>
      <c r="U20" s="27"/>
      <c r="V20" s="27"/>
      <c r="W20" s="27"/>
      <c r="X20" s="27"/>
      <c r="Y20" s="27"/>
      <c r="Z20" s="27"/>
      <c r="AA20" s="27"/>
      <c r="AB20" s="27" t="str">
        <f>Q20</f>
        <v>T (C°)</v>
      </c>
      <c r="AC20" s="27">
        <f>AF13</f>
        <v>-2.7499999999999747E-4</v>
      </c>
      <c r="AD20" s="27"/>
      <c r="AE20" s="27"/>
      <c r="AF20" s="27"/>
      <c r="AG20" s="27"/>
      <c r="AH20" s="27"/>
      <c r="AI20" s="27"/>
      <c r="AJ20" s="27"/>
      <c r="AK20" s="60"/>
    </row>
    <row r="21" spans="1:37" x14ac:dyDescent="0.3">
      <c r="A21" s="20"/>
      <c r="B21" s="20"/>
      <c r="C21" s="20"/>
      <c r="D21" s="20"/>
      <c r="E21" s="20"/>
      <c r="F21" s="22" t="s">
        <v>11</v>
      </c>
      <c r="G21" s="61">
        <f>K13</f>
        <v>-1.7499999999999627E-2</v>
      </c>
      <c r="H21" s="27"/>
      <c r="I21" s="27"/>
      <c r="J21" s="27"/>
      <c r="K21" s="27"/>
      <c r="L21" s="27"/>
      <c r="M21" s="27"/>
      <c r="N21" s="27"/>
      <c r="O21" s="27"/>
      <c r="P21" s="27"/>
      <c r="Q21" s="27" t="s">
        <v>11</v>
      </c>
      <c r="R21" s="27">
        <f>V13</f>
        <v>-9.2499999999999916E-2</v>
      </c>
      <c r="S21" s="27"/>
      <c r="T21" s="27"/>
      <c r="U21" s="27"/>
      <c r="V21" s="27"/>
      <c r="W21" s="27"/>
      <c r="X21" s="27"/>
      <c r="Y21" s="27"/>
      <c r="Z21" s="27"/>
      <c r="AA21" s="27"/>
      <c r="AB21" s="27" t="s">
        <v>11</v>
      </c>
      <c r="AC21" s="27">
        <f>AG13</f>
        <v>-2.7500000000002522E-4</v>
      </c>
      <c r="AD21" s="27"/>
      <c r="AE21" s="27"/>
      <c r="AF21" s="27"/>
      <c r="AG21" s="27"/>
      <c r="AH21" s="27"/>
      <c r="AI21" s="27"/>
      <c r="AJ21" s="27"/>
      <c r="AK21" s="60"/>
    </row>
    <row r="22" spans="1:37" x14ac:dyDescent="0.3">
      <c r="A22" s="20"/>
      <c r="B22" s="20"/>
      <c r="C22" s="20"/>
      <c r="D22" s="20"/>
      <c r="E22" s="20"/>
      <c r="F22" s="22" t="s">
        <v>12</v>
      </c>
      <c r="G22" s="61">
        <f>L13</f>
        <v>0.19750000000000045</v>
      </c>
      <c r="H22" s="27"/>
      <c r="I22" s="27"/>
      <c r="J22" s="27"/>
      <c r="K22" s="27"/>
      <c r="L22" s="27"/>
      <c r="M22" s="27"/>
      <c r="N22" s="27"/>
      <c r="O22" s="27"/>
      <c r="P22" s="27"/>
      <c r="Q22" s="27" t="s">
        <v>12</v>
      </c>
      <c r="R22" s="27">
        <f>W13</f>
        <v>-7.5000000000000622E-3</v>
      </c>
      <c r="S22" s="27"/>
      <c r="T22" s="27"/>
      <c r="U22" s="27"/>
      <c r="V22" s="27"/>
      <c r="W22" s="27"/>
      <c r="X22" s="27"/>
      <c r="Y22" s="27"/>
      <c r="Z22" s="27"/>
      <c r="AA22" s="27"/>
      <c r="AB22" s="27" t="s">
        <v>12</v>
      </c>
      <c r="AC22" s="27">
        <f>AH13</f>
        <v>1.7500000000000848E-4</v>
      </c>
      <c r="AD22" s="27"/>
      <c r="AE22" s="27"/>
      <c r="AF22" s="27"/>
      <c r="AG22" s="27"/>
      <c r="AH22" s="27"/>
      <c r="AI22" s="27"/>
      <c r="AJ22" s="27"/>
      <c r="AK22" s="60"/>
    </row>
    <row r="23" spans="1:37" x14ac:dyDescent="0.3">
      <c r="A23" s="20"/>
      <c r="B23" s="20"/>
      <c r="C23" s="20"/>
      <c r="D23" s="20"/>
      <c r="E23" s="20"/>
      <c r="F23" s="22" t="s">
        <v>13</v>
      </c>
      <c r="G23" s="61">
        <f>M13</f>
        <v>0.10249999999999959</v>
      </c>
      <c r="H23" s="27"/>
      <c r="I23" s="27"/>
      <c r="J23" s="27"/>
      <c r="K23" s="27"/>
      <c r="L23" s="27"/>
      <c r="M23" s="27"/>
      <c r="N23" s="27"/>
      <c r="O23" s="27"/>
      <c r="P23" s="27"/>
      <c r="Q23" s="27" t="s">
        <v>13</v>
      </c>
      <c r="R23" s="27">
        <f>X13</f>
        <v>-2.5000000000000577E-3</v>
      </c>
      <c r="S23" s="27"/>
      <c r="T23" s="27"/>
      <c r="U23" s="27"/>
      <c r="V23" s="27"/>
      <c r="W23" s="27"/>
      <c r="X23" s="27"/>
      <c r="Y23" s="27"/>
      <c r="Z23" s="27"/>
      <c r="AA23" s="27"/>
      <c r="AB23" s="27" t="s">
        <v>13</v>
      </c>
      <c r="AC23" s="27">
        <f>AI13</f>
        <v>-7.5000000000019496E-5</v>
      </c>
      <c r="AD23" s="27"/>
      <c r="AE23" s="27"/>
      <c r="AF23" s="27"/>
      <c r="AG23" s="27"/>
      <c r="AH23" s="27"/>
      <c r="AI23" s="27"/>
      <c r="AJ23" s="27"/>
      <c r="AK23" s="60"/>
    </row>
    <row r="24" spans="1:37" x14ac:dyDescent="0.3">
      <c r="A24" s="20"/>
      <c r="B24" s="20"/>
      <c r="C24" s="20"/>
      <c r="D24" s="20"/>
      <c r="E24" s="20"/>
      <c r="F24" s="22" t="s">
        <v>14</v>
      </c>
      <c r="G24" s="61">
        <f>N13</f>
        <v>-0.14249999999999963</v>
      </c>
      <c r="H24" s="27"/>
      <c r="I24" s="27"/>
      <c r="J24" s="27"/>
      <c r="K24" s="27"/>
      <c r="L24" s="27"/>
      <c r="M24" s="27"/>
      <c r="N24" s="27"/>
      <c r="O24" s="27"/>
      <c r="P24" s="27"/>
      <c r="Q24" s="27" t="s">
        <v>14</v>
      </c>
      <c r="R24" s="27">
        <f>Y13</f>
        <v>-1.2499999999999956E-2</v>
      </c>
      <c r="S24" s="27"/>
      <c r="T24" s="27"/>
      <c r="U24" s="27"/>
      <c r="V24" s="27"/>
      <c r="W24" s="27"/>
      <c r="X24" s="27"/>
      <c r="Y24" s="27"/>
      <c r="Z24" s="27"/>
      <c r="AA24" s="27"/>
      <c r="AB24" s="27" t="s">
        <v>14</v>
      </c>
      <c r="AC24" s="27">
        <f>AJ13</f>
        <v>7.499999999999174E-5</v>
      </c>
      <c r="AD24" s="27"/>
      <c r="AE24" s="27"/>
      <c r="AF24" s="27"/>
      <c r="AG24" s="27"/>
      <c r="AH24" s="27"/>
      <c r="AI24" s="27"/>
      <c r="AJ24" s="27"/>
      <c r="AK24" s="60"/>
    </row>
    <row r="25" spans="1:37" x14ac:dyDescent="0.3">
      <c r="A25" s="20"/>
      <c r="B25" s="20"/>
      <c r="C25" s="20"/>
      <c r="D25" s="20"/>
      <c r="E25" s="20"/>
      <c r="F25" s="22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60"/>
    </row>
    <row r="26" spans="1:37" x14ac:dyDescent="0.3">
      <c r="A26" s="20"/>
      <c r="B26" s="20"/>
      <c r="C26" s="20"/>
      <c r="D26" s="20"/>
      <c r="E26" s="20"/>
      <c r="F26" s="22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60"/>
    </row>
    <row r="27" spans="1:37" x14ac:dyDescent="0.3">
      <c r="A27" s="20"/>
      <c r="B27" s="20"/>
      <c r="C27" s="20"/>
      <c r="D27" s="20"/>
      <c r="E27" s="20"/>
      <c r="F27" s="22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60"/>
    </row>
    <row r="28" spans="1:37" ht="15" thickBot="1" x14ac:dyDescent="0.35">
      <c r="A28" s="20"/>
      <c r="B28" s="20"/>
      <c r="C28" s="20"/>
      <c r="D28" s="20"/>
      <c r="E28" s="20"/>
      <c r="F28" s="38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3"/>
    </row>
    <row r="29" spans="1:37" s="15" customFormat="1" ht="15" thickBot="1" x14ac:dyDescent="0.3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</row>
    <row r="30" spans="1:37" ht="21" thickBot="1" x14ac:dyDescent="0.4">
      <c r="A30" s="20"/>
      <c r="B30" s="20"/>
      <c r="C30" s="20"/>
      <c r="D30" s="20"/>
      <c r="E30" s="20"/>
      <c r="F30" s="64" t="s">
        <v>28</v>
      </c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6"/>
    </row>
    <row r="31" spans="1:37" x14ac:dyDescent="0.3">
      <c r="A31" s="20"/>
      <c r="B31" s="20"/>
      <c r="C31" s="20"/>
      <c r="D31" s="20"/>
      <c r="E31" s="20"/>
      <c r="F31" s="67"/>
      <c r="G31" s="68"/>
      <c r="H31" s="69"/>
      <c r="I31" s="70" t="str">
        <f>F3</f>
        <v>RESOLUTION</v>
      </c>
      <c r="J31" s="34" t="s">
        <v>20</v>
      </c>
      <c r="K31" s="34" t="s">
        <v>19</v>
      </c>
      <c r="L31" s="69"/>
      <c r="M31" s="69"/>
      <c r="N31" s="69"/>
      <c r="O31" s="69"/>
      <c r="P31" s="69"/>
      <c r="Q31" s="69"/>
      <c r="R31" s="69"/>
      <c r="S31" s="69"/>
      <c r="T31" s="70" t="str">
        <f>Q3</f>
        <v>HMWs %</v>
      </c>
      <c r="U31" s="34" t="s">
        <v>20</v>
      </c>
      <c r="V31" s="34" t="s">
        <v>19</v>
      </c>
      <c r="W31" s="69"/>
      <c r="X31" s="69"/>
      <c r="Y31" s="69"/>
      <c r="Z31" s="69"/>
      <c r="AA31" s="69"/>
      <c r="AB31" s="69"/>
      <c r="AC31" s="69"/>
      <c r="AD31" s="69"/>
      <c r="AE31" s="70" t="str">
        <f>AB3</f>
        <v>MONOMER PEAK WIDTH (half height, min)</v>
      </c>
      <c r="AF31" s="34" t="s">
        <v>20</v>
      </c>
      <c r="AG31" s="34" t="s">
        <v>19</v>
      </c>
      <c r="AH31" s="69"/>
      <c r="AI31" s="69"/>
      <c r="AJ31" s="69"/>
      <c r="AK31" s="71"/>
    </row>
    <row r="32" spans="1:37" x14ac:dyDescent="0.3">
      <c r="A32" s="20"/>
      <c r="B32" s="20"/>
      <c r="C32" s="20"/>
      <c r="D32" s="20"/>
      <c r="E32" s="20"/>
      <c r="F32" s="22"/>
      <c r="G32" s="27"/>
      <c r="H32" s="27"/>
      <c r="I32" s="72" t="str">
        <f>$B$9</f>
        <v>PBS (conc)</v>
      </c>
      <c r="J32" s="10">
        <v>1</v>
      </c>
      <c r="K32" s="37">
        <f>(J32-(AVERAGE($C$10:$D$10)))/(($C$10-$D10)/2)</f>
        <v>1</v>
      </c>
      <c r="L32" s="27"/>
      <c r="M32" s="27"/>
      <c r="N32" s="27"/>
      <c r="O32" s="27"/>
      <c r="P32" s="27"/>
      <c r="Q32" s="27"/>
      <c r="R32" s="27"/>
      <c r="S32" s="27"/>
      <c r="T32" s="72" t="str">
        <f>$B$9</f>
        <v>PBS (conc)</v>
      </c>
      <c r="U32" s="10">
        <v>1</v>
      </c>
      <c r="V32" s="37">
        <f>(U32-(AVERAGE($C$10:$D$10)))/(($C$10-$D10)/2)</f>
        <v>1</v>
      </c>
      <c r="W32" s="27"/>
      <c r="X32" s="27"/>
      <c r="Y32" s="27"/>
      <c r="Z32" s="27"/>
      <c r="AA32" s="27"/>
      <c r="AB32" s="27"/>
      <c r="AC32" s="27"/>
      <c r="AD32" s="27"/>
      <c r="AE32" s="72" t="str">
        <f>$B$9</f>
        <v>PBS (conc)</v>
      </c>
      <c r="AF32" s="10">
        <v>1</v>
      </c>
      <c r="AG32" s="37">
        <f>(AF32-(AVERAGE($C$10:$D$10)))/(($C$10-$D10)/2)</f>
        <v>1</v>
      </c>
      <c r="AH32" s="27"/>
      <c r="AI32" s="27"/>
      <c r="AJ32" s="27"/>
      <c r="AK32" s="60"/>
    </row>
    <row r="33" spans="1:39" x14ac:dyDescent="0.3">
      <c r="A33" s="20"/>
      <c r="B33" s="20"/>
      <c r="C33" s="20"/>
      <c r="D33" s="20"/>
      <c r="E33" s="20"/>
      <c r="F33" s="22"/>
      <c r="G33" s="27"/>
      <c r="H33" s="27"/>
      <c r="I33" s="72" t="str">
        <f>$B$13</f>
        <v>MeOH (%)</v>
      </c>
      <c r="J33" s="11">
        <v>10</v>
      </c>
      <c r="K33" s="37">
        <f>(J33-(AVERAGE($C$14:$D$14)))/(($C$14-$D$14)/2)</f>
        <v>1</v>
      </c>
      <c r="L33" s="27"/>
      <c r="M33" s="27"/>
      <c r="N33" s="27"/>
      <c r="O33" s="27"/>
      <c r="P33" s="27"/>
      <c r="Q33" s="27"/>
      <c r="R33" s="27"/>
      <c r="S33" s="27"/>
      <c r="T33" s="72" t="str">
        <f>$B$13</f>
        <v>MeOH (%)</v>
      </c>
      <c r="U33" s="11">
        <v>10</v>
      </c>
      <c r="V33" s="37">
        <f>(U33-(AVERAGE($C$14:$D$14)))/(($C$14-$D$14)/2)</f>
        <v>1</v>
      </c>
      <c r="W33" s="27"/>
      <c r="X33" s="27"/>
      <c r="Y33" s="27"/>
      <c r="Z33" s="27"/>
      <c r="AA33" s="27"/>
      <c r="AB33" s="27"/>
      <c r="AC33" s="27"/>
      <c r="AD33" s="27"/>
      <c r="AE33" s="72" t="str">
        <f>$B$13</f>
        <v>MeOH (%)</v>
      </c>
      <c r="AF33" s="11">
        <v>10</v>
      </c>
      <c r="AG33" s="37">
        <f>(AF33-(AVERAGE($C$14:$D$14)))/(($C$14-$D$14)/2)</f>
        <v>1</v>
      </c>
      <c r="AH33" s="27"/>
      <c r="AI33" s="27"/>
      <c r="AJ33" s="27"/>
      <c r="AK33" s="60"/>
    </row>
    <row r="34" spans="1:39" ht="15" thickBot="1" x14ac:dyDescent="0.35">
      <c r="A34" s="20"/>
      <c r="B34" s="20"/>
      <c r="C34" s="20"/>
      <c r="D34" s="20"/>
      <c r="E34" s="20"/>
      <c r="F34" s="22"/>
      <c r="G34" s="27"/>
      <c r="H34" s="27"/>
      <c r="I34" s="72" t="str">
        <f>$B$17</f>
        <v>T (C°)</v>
      </c>
      <c r="J34" s="12">
        <v>35</v>
      </c>
      <c r="K34" s="37">
        <f>(J34-(AVERAGE($C$18:$D$18)))/(($C$18-$D$18)/2)</f>
        <v>1</v>
      </c>
      <c r="L34" s="27"/>
      <c r="M34" s="27"/>
      <c r="N34" s="27"/>
      <c r="O34" s="27"/>
      <c r="P34" s="27"/>
      <c r="Q34" s="27"/>
      <c r="R34" s="27"/>
      <c r="S34" s="27"/>
      <c r="T34" s="72" t="str">
        <f>$B$17</f>
        <v>T (C°)</v>
      </c>
      <c r="U34" s="13">
        <v>35</v>
      </c>
      <c r="V34" s="37">
        <f>(U34-(AVERAGE($C$18:$D$18)))/(($C$18-$D$18)/2)</f>
        <v>1</v>
      </c>
      <c r="W34" s="27"/>
      <c r="X34" s="27"/>
      <c r="Y34" s="27"/>
      <c r="Z34" s="27"/>
      <c r="AA34" s="27"/>
      <c r="AB34" s="27"/>
      <c r="AC34" s="27"/>
      <c r="AD34" s="27"/>
      <c r="AE34" s="72" t="str">
        <f>$B$17</f>
        <v>T (C°)</v>
      </c>
      <c r="AF34" s="12">
        <v>35</v>
      </c>
      <c r="AG34" s="37">
        <f>(AF34-(AVERAGE($C$18:$D$18)))/(($C$18-$D$18)/2)</f>
        <v>1</v>
      </c>
      <c r="AH34" s="27"/>
      <c r="AI34" s="27"/>
      <c r="AJ34" s="27"/>
      <c r="AK34" s="60"/>
    </row>
    <row r="35" spans="1:39" ht="20.399999999999999" customHeight="1" thickBot="1" x14ac:dyDescent="0.35">
      <c r="A35" s="20"/>
      <c r="B35" s="20"/>
      <c r="C35" s="20"/>
      <c r="D35" s="20"/>
      <c r="E35" s="20"/>
      <c r="F35" s="38"/>
      <c r="G35" s="62"/>
      <c r="H35" s="62"/>
      <c r="I35" s="62"/>
      <c r="J35" s="54"/>
      <c r="K35" s="73" t="str">
        <f>O4</f>
        <v>Rs</v>
      </c>
      <c r="L35" s="74">
        <f>G15+H15*K32+I15*K33+J15*K34+K15*K32*K33+L15*K33*K34+M15*K32*K34+N15*K32*K33*K34</f>
        <v>2.2299999999999995</v>
      </c>
      <c r="M35" s="62"/>
      <c r="N35" s="62"/>
      <c r="O35" s="62"/>
      <c r="P35" s="62"/>
      <c r="Q35" s="62"/>
      <c r="R35" s="62"/>
      <c r="S35" s="62"/>
      <c r="T35" s="62"/>
      <c r="U35" s="54"/>
      <c r="V35" s="73" t="str">
        <f>Z4</f>
        <v>HMWs %</v>
      </c>
      <c r="W35" s="74">
        <f>R15+S15*V32+T15*V33+U15*V34+V15*V32*V33+W15*V33*V34+X15*V32*V34+Y15*V32*V33*V34</f>
        <v>0.82999999999999974</v>
      </c>
      <c r="X35" s="62"/>
      <c r="Y35" s="62"/>
      <c r="Z35" s="62"/>
      <c r="AA35" s="62"/>
      <c r="AB35" s="62"/>
      <c r="AC35" s="62"/>
      <c r="AD35" s="62"/>
      <c r="AE35" s="62"/>
      <c r="AF35" s="75"/>
      <c r="AG35" s="73" t="str">
        <f>AK4</f>
        <v>w 1/2 (min)</v>
      </c>
      <c r="AH35" s="76">
        <f>AC15+AD15*AG32+AE15*AG33+AF15*AG34+AG15*AG32*AG33+AH15*AG33*AG34+AI15*AG32*AG34+AJ15*AG32*AG33*AG34</f>
        <v>9.439999999999997E-2</v>
      </c>
      <c r="AI35" s="62"/>
      <c r="AJ35" s="62"/>
      <c r="AK35" s="63"/>
    </row>
    <row r="36" spans="1:39" s="15" customFormat="1" x14ac:dyDescent="0.3"/>
    <row r="37" spans="1:39" s="15" customFormat="1" x14ac:dyDescent="0.3">
      <c r="D37" s="77"/>
      <c r="E37" s="77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</row>
    <row r="38" spans="1:39" s="15" customFormat="1" x14ac:dyDescent="0.3"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</row>
    <row r="39" spans="1:39" s="15" customFormat="1" x14ac:dyDescent="0.3"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</row>
    <row r="40" spans="1:39" s="15" customFormat="1" x14ac:dyDescent="0.3"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</row>
    <row r="41" spans="1:39" s="15" customFormat="1" x14ac:dyDescent="0.3">
      <c r="D41" s="77"/>
      <c r="E41" s="77"/>
      <c r="F41" s="77"/>
      <c r="G41" s="79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</row>
    <row r="42" spans="1:39" s="15" customFormat="1" x14ac:dyDescent="0.3"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</row>
    <row r="43" spans="1:39" s="15" customFormat="1" x14ac:dyDescent="0.3"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</row>
    <row r="44" spans="1:39" s="15" customFormat="1" x14ac:dyDescent="0.3">
      <c r="D44" s="77"/>
      <c r="E44" s="77"/>
      <c r="F44" s="80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</row>
    <row r="45" spans="1:39" s="15" customFormat="1" x14ac:dyDescent="0.3">
      <c r="D45" s="77"/>
      <c r="E45" s="77"/>
      <c r="F45" s="80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</row>
    <row r="46" spans="1:39" s="15" customFormat="1" x14ac:dyDescent="0.3">
      <c r="D46" s="77"/>
      <c r="E46" s="77"/>
      <c r="F46" s="80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</row>
    <row r="47" spans="1:39" s="15" customFormat="1" x14ac:dyDescent="0.3">
      <c r="D47" s="77"/>
      <c r="E47" s="77"/>
      <c r="F47" s="80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</row>
    <row r="48" spans="1:39" s="15" customFormat="1" x14ac:dyDescent="0.3">
      <c r="D48" s="77"/>
      <c r="E48" s="77"/>
      <c r="F48" s="80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</row>
    <row r="49" spans="4:39" s="15" customFormat="1" x14ac:dyDescent="0.3">
      <c r="D49" s="77"/>
      <c r="E49" s="77"/>
      <c r="F49" s="80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</row>
    <row r="50" spans="4:39" s="15" customFormat="1" x14ac:dyDescent="0.3">
      <c r="D50" s="77"/>
      <c r="E50" s="77"/>
      <c r="F50" s="80"/>
      <c r="G50" s="81"/>
      <c r="H50" s="77"/>
      <c r="I50" s="81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</row>
    <row r="51" spans="4:39" s="15" customFormat="1" x14ac:dyDescent="0.3">
      <c r="D51" s="77"/>
      <c r="E51" s="77"/>
      <c r="F51" s="80"/>
      <c r="G51" s="82"/>
      <c r="H51" s="82"/>
      <c r="I51" s="82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</row>
    <row r="52" spans="4:39" s="15" customFormat="1" x14ac:dyDescent="0.3"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</row>
    <row r="53" spans="4:39" s="15" customFormat="1" x14ac:dyDescent="0.3"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</row>
    <row r="54" spans="4:39" s="15" customFormat="1" x14ac:dyDescent="0.3"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</row>
    <row r="55" spans="4:39" s="15" customFormat="1" x14ac:dyDescent="0.3">
      <c r="D55" s="77"/>
      <c r="E55" s="77"/>
      <c r="F55" s="77"/>
      <c r="G55" s="77"/>
      <c r="H55" s="77"/>
      <c r="I55" s="77"/>
      <c r="J55" s="77"/>
      <c r="K55" s="77"/>
      <c r="L55" s="77"/>
      <c r="M55" s="83"/>
      <c r="N55" s="81"/>
      <c r="O55" s="77"/>
      <c r="P55" s="77"/>
      <c r="Q55" s="77"/>
      <c r="R55" s="77"/>
      <c r="S55" s="77"/>
      <c r="T55" s="77"/>
      <c r="U55" s="77"/>
      <c r="V55" s="77"/>
      <c r="W55" s="77"/>
      <c r="X55" s="83"/>
      <c r="Y55" s="81"/>
      <c r="Z55" s="77"/>
      <c r="AA55" s="77"/>
      <c r="AB55" s="77"/>
      <c r="AC55" s="77"/>
      <c r="AD55" s="77"/>
      <c r="AE55" s="77"/>
      <c r="AF55" s="77"/>
      <c r="AG55" s="77"/>
      <c r="AH55" s="77"/>
      <c r="AI55" s="83"/>
      <c r="AJ55" s="81"/>
      <c r="AK55" s="77"/>
      <c r="AL55" s="77"/>
      <c r="AM55" s="77"/>
    </row>
    <row r="56" spans="4:39" s="15" customFormat="1" x14ac:dyDescent="0.3"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</row>
    <row r="57" spans="4:39" s="15" customFormat="1" x14ac:dyDescent="0.3"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</row>
    <row r="58" spans="4:39" s="15" customFormat="1" x14ac:dyDescent="0.3"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</row>
    <row r="59" spans="4:39" s="15" customFormat="1" x14ac:dyDescent="0.3"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</row>
    <row r="60" spans="4:39" s="15" customFormat="1" x14ac:dyDescent="0.3"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</row>
    <row r="61" spans="4:39" s="15" customFormat="1" x14ac:dyDescent="0.3"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</row>
    <row r="62" spans="4:39" s="15" customFormat="1" x14ac:dyDescent="0.3"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</row>
    <row r="63" spans="4:39" s="15" customFormat="1" x14ac:dyDescent="0.3"/>
    <row r="64" spans="4:39" s="15" customFormat="1" x14ac:dyDescent="0.3"/>
  </sheetData>
  <sheetProtection algorithmName="SHA-512" hashValue="WgUOgapuKMJODTNNsj/07B9HR4PtriBNbeFbnpB+Bo/B8nAFX1XMPiMT6uExdDXIMw7O6THx7v3AxOsWO8t4Qg==" saltValue="yvtVqoyMS9B025BqdtI/iA==" spinCount="100000" sheet="1" objects="1" scenarios="1" selectLockedCells="1"/>
  <mergeCells count="16">
    <mergeCell ref="A1:D1"/>
    <mergeCell ref="F1:AK1"/>
    <mergeCell ref="F37:O37"/>
    <mergeCell ref="F13:G13"/>
    <mergeCell ref="C9:D9"/>
    <mergeCell ref="F3:O3"/>
    <mergeCell ref="Q3:Z3"/>
    <mergeCell ref="Q13:R13"/>
    <mergeCell ref="A2:D2"/>
    <mergeCell ref="F2:AK2"/>
    <mergeCell ref="F31:G31"/>
    <mergeCell ref="F30:AK30"/>
    <mergeCell ref="A8:D8"/>
    <mergeCell ref="C13:D13"/>
    <mergeCell ref="AB3:AK3"/>
    <mergeCell ref="AB13:AC13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DoE for SEC method development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Szabolcs Fekete</dc:creator>
  <cp:lastModifiedBy>Szabolcs Fekete</cp:lastModifiedBy>
  <cp:lastPrinted>2022-10-24T13:16:05Z</cp:lastPrinted>
  <dcterms:created xsi:type="dcterms:W3CDTF">2015-06-05T18:17:20Z</dcterms:created>
  <dcterms:modified xsi:type="dcterms:W3CDTF">2022-11-08T12:38:30Z</dcterms:modified>
</cp:coreProperties>
</file>